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</externalReferences>
  <definedNames>
    <definedName name="_xlnm.Print_Titles" localSheetId="0">'1'!$5:$8</definedName>
    <definedName name="_xlnm.Print_Titles" localSheetId="1">'2'!$9:$11</definedName>
    <definedName name="_xlnm.Print_Titles" localSheetId="2">'3'!$7:$9</definedName>
    <definedName name="_xlnm.Print_Titles" localSheetId="5">'6'!$6:$8</definedName>
    <definedName name="_xlnm.Print_Area" localSheetId="0">'1'!$A$3:$F$148</definedName>
  </definedNames>
  <calcPr fullCalcOnLoad="1"/>
</workbook>
</file>

<file path=xl/sharedStrings.xml><?xml version="1.0" encoding="utf-8"?>
<sst xmlns="http://schemas.openxmlformats.org/spreadsheetml/2006/main" count="2809" uniqueCount="1101">
  <si>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</si>
  <si>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</si>
  <si>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</si>
  <si>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</si>
  <si>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</si>
  <si>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</si>
  <si>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</si>
  <si>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</si>
  <si>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</si>
  <si>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</si>
  <si>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</si>
  <si>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</si>
  <si>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</si>
  <si>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</si>
  <si>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</si>
  <si>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</si>
  <si>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</si>
  <si>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</si>
  <si>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</si>
  <si>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</si>
  <si>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</si>
  <si>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</si>
  <si>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</si>
  <si>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</si>
  <si>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</si>
  <si>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</si>
  <si>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</si>
  <si>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</si>
  <si>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</si>
  <si>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</si>
  <si>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</si>
  <si>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</si>
  <si>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</si>
  <si>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</si>
  <si>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</si>
  <si>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</si>
  <si>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</si>
  <si>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</si>
  <si>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</si>
  <si>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</si>
  <si>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</si>
  <si>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</si>
  <si>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</si>
  <si>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</si>
  <si>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</si>
  <si>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</si>
  <si>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</si>
  <si>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</si>
  <si>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</si>
  <si>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</si>
  <si>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</si>
  <si>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</si>
  <si>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</si>
  <si>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</si>
  <si>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</si>
  <si>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</si>
  <si>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</si>
  <si>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</si>
  <si>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</si>
  <si>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</si>
  <si>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</si>
  <si>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</si>
  <si>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</si>
  <si>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</si>
  <si>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</si>
  <si>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</si>
  <si>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</si>
  <si>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</si>
  <si>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</si>
  <si>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</si>
  <si>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</si>
  <si>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</si>
  <si>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</si>
  <si>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</si>
  <si>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</si>
  <si>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</si>
  <si>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</si>
  <si>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</si>
  <si>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</si>
  <si>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</si>
  <si>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</si>
  <si>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</si>
  <si>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</si>
  <si>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</si>
  <si>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</si>
  <si>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</si>
  <si>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</si>
  <si>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</si>
  <si>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</si>
  <si>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</si>
  <si>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</si>
  <si>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</si>
  <si>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</si>
  <si>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</si>
  <si>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</si>
  <si>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</si>
  <si>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</si>
  <si>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</si>
  <si>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</si>
  <si>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</si>
  <si>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</si>
  <si>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</si>
  <si>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</si>
  <si>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</si>
  <si>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</si>
  <si>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</si>
  <si>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</si>
  <si>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</si>
  <si>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</si>
  <si>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</si>
  <si>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</si>
  <si>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</si>
  <si>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</si>
  <si>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</si>
  <si>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</si>
  <si>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</si>
  <si>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</si>
  <si>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</si>
  <si>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</si>
  <si>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</si>
  <si>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</si>
  <si>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</si>
  <si>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</si>
  <si>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</si>
  <si>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</si>
  <si>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</si>
  <si>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</si>
  <si>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</si>
  <si>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</si>
  <si>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</si>
  <si>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</si>
  <si>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</si>
  <si>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</si>
  <si>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</si>
  <si>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</si>
  <si>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</si>
  <si>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</si>
  <si>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</si>
  <si>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</si>
  <si>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</si>
  <si>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</si>
  <si>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</si>
  <si>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</si>
  <si>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</si>
  <si>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</si>
  <si>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</si>
  <si>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</si>
  <si>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</si>
  <si>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</si>
  <si>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</si>
  <si>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</si>
  <si>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</si>
  <si>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</si>
  <si>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</si>
  <si>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</si>
  <si>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</si>
  <si>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</si>
  <si>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</si>
  <si>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</si>
  <si>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</si>
  <si>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</si>
  <si>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</si>
  <si>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</si>
  <si>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</si>
  <si>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</si>
  <si>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</si>
  <si>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</si>
  <si>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</si>
  <si>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</si>
  <si>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</si>
  <si>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</si>
  <si>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</si>
  <si>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</si>
  <si>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</si>
  <si>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</si>
  <si>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</si>
  <si>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</si>
  <si>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</si>
  <si>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</si>
  <si>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</si>
  <si>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</si>
  <si>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</si>
  <si>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</si>
  <si>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</si>
  <si>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</si>
  <si>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</si>
  <si>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</si>
  <si>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</si>
  <si>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</si>
  <si>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</si>
  <si>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</si>
  <si>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</si>
  <si>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</si>
  <si>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</si>
  <si>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</si>
  <si>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</si>
  <si>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</si>
  <si>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</si>
  <si>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</si>
  <si>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</si>
  <si>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</si>
  <si>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</si>
  <si>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</si>
  <si>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</si>
  <si>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</si>
  <si>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</si>
  <si>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</si>
  <si>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</si>
  <si>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</si>
  <si>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</si>
  <si>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</si>
  <si>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</si>
  <si>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</si>
  <si>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</si>
  <si>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</si>
  <si>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</si>
  <si>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</si>
  <si>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</si>
  <si>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</si>
  <si>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</si>
  <si>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</si>
  <si>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</si>
  <si>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</si>
  <si>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</si>
  <si>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</si>
  <si>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</si>
  <si>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</si>
  <si>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</si>
  <si>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</si>
  <si>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</si>
  <si>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</si>
  <si>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</si>
  <si>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</si>
  <si>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</si>
  <si>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</si>
  <si>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</si>
  <si>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</si>
  <si>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</si>
  <si>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</si>
  <si>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</si>
  <si>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</si>
  <si>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</si>
  <si>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</si>
  <si>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</si>
  <si>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</si>
  <si>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</si>
  <si>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</si>
  <si>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</si>
  <si>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</si>
  <si>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</si>
  <si>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</si>
  <si>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</si>
  <si>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</si>
  <si>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</si>
  <si>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</si>
  <si>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</si>
  <si>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</si>
  <si>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</si>
  <si>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</si>
  <si>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</si>
  <si>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</si>
  <si>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</si>
  <si>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</si>
  <si>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</si>
  <si>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</si>
  <si>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</si>
  <si>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</si>
  <si>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</si>
  <si>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</si>
  <si>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</si>
  <si>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</si>
  <si>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</si>
  <si>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</si>
  <si>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</si>
  <si>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</si>
  <si>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</si>
  <si>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</si>
  <si>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</si>
  <si>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</si>
  <si>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</si>
  <si>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</si>
  <si>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</si>
  <si>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</si>
  <si>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</si>
  <si>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</si>
  <si>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</si>
  <si>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</si>
  <si>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</si>
  <si>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</si>
  <si>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</si>
  <si>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</si>
  <si>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</si>
  <si>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</si>
  <si>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</si>
  <si>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</si>
  <si>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</si>
  <si>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</si>
  <si>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</si>
  <si>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</si>
  <si>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</si>
  <si>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</si>
  <si>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</si>
  <si>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</si>
  <si>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</si>
  <si>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</si>
  <si>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</si>
  <si>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</si>
  <si>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</si>
  <si>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</si>
  <si>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</si>
  <si>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</si>
  <si>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</si>
  <si>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</si>
  <si>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</si>
  <si>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</si>
  <si>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</si>
  <si>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</si>
  <si>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</si>
  <si>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</si>
  <si>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</si>
  <si>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</si>
  <si>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</si>
  <si>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</si>
  <si>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</si>
  <si>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</si>
  <si>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</si>
  <si>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</si>
  <si>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</si>
  <si>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</si>
  <si>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</si>
  <si>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</si>
  <si>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</si>
  <si>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</si>
  <si>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</si>
  <si>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</si>
  <si>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</si>
  <si>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</si>
  <si>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</si>
  <si>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</si>
  <si>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</si>
  <si>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</si>
  <si>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</si>
  <si>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</si>
  <si>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</si>
  <si>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</si>
  <si>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</si>
  <si>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</si>
  <si>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</si>
  <si>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</si>
  <si>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</si>
  <si>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</si>
  <si>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</si>
  <si>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</si>
  <si>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</si>
  <si>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</si>
  <si>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</si>
  <si>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</si>
  <si>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</si>
  <si>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</si>
  <si>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</si>
  <si>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</si>
  <si>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</si>
  <si>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</si>
  <si>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</si>
  <si>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</si>
  <si>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</si>
  <si>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</si>
  <si>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</si>
  <si>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</si>
  <si>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</si>
  <si>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</si>
  <si>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</si>
  <si>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</si>
  <si>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</si>
  <si>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</si>
  <si>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</si>
  <si>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</si>
  <si>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</si>
  <si>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</si>
  <si>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</si>
  <si>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</si>
  <si>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</si>
  <si>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</si>
  <si>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</si>
  <si>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</si>
  <si>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</si>
  <si>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</si>
  <si>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</si>
  <si>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</si>
  <si>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</si>
  <si>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</si>
  <si>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</si>
  <si>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</si>
  <si>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</si>
  <si>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</si>
  <si>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</si>
  <si>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</si>
  <si>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</si>
  <si>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</si>
  <si>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</si>
  <si>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</si>
  <si>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</si>
  <si>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</si>
  <si>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</si>
  <si>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</si>
  <si>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</si>
  <si>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</si>
  <si>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</si>
  <si>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</si>
  <si>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</si>
  <si>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</si>
  <si>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</si>
  <si>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</si>
  <si>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</si>
  <si>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</si>
  <si>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</si>
  <si>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</si>
  <si>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</si>
  <si>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</si>
  <si>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</si>
  <si>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</si>
  <si>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</si>
  <si>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</si>
  <si>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</si>
  <si>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</si>
  <si>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</si>
  <si>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</si>
  <si>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</si>
  <si>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</si>
  <si>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</si>
  <si>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</si>
  <si>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</si>
  <si>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</si>
  <si>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</si>
  <si>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</si>
  <si>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</si>
  <si>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</si>
  <si>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</si>
  <si>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</si>
  <si>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</si>
  <si>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</si>
  <si>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</si>
  <si>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</si>
  <si>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</si>
  <si>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</si>
  <si>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</si>
  <si>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</si>
  <si>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</si>
  <si>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</si>
  <si>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</si>
  <si>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</si>
  <si>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</si>
  <si>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</si>
  <si>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</si>
  <si>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</si>
  <si>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</si>
  <si>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</si>
  <si>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</si>
  <si>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</si>
  <si>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</si>
  <si>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</si>
  <si>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</si>
  <si>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</si>
  <si>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</si>
  <si>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</si>
  <si>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</si>
  <si>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</si>
  <si>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</si>
  <si>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</si>
  <si>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</si>
  <si>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</si>
  <si>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</si>
  <si>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</si>
  <si>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</si>
  <si>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</si>
  <si>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</si>
  <si>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</si>
  <si>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</si>
  <si>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</si>
  <si>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</si>
  <si>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</si>
  <si>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</si>
  <si>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</si>
  <si>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</si>
  <si>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</si>
  <si>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</si>
  <si>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</si>
  <si>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</si>
  <si>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</si>
  <si>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</si>
  <si>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</si>
  <si>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</si>
  <si>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</si>
  <si>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</si>
  <si>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</si>
  <si>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</si>
  <si>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</si>
  <si>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</si>
  <si>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</si>
  <si>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</si>
  <si>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</si>
  <si>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</si>
  <si>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</si>
  <si>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</si>
  <si>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</si>
  <si>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</si>
  <si>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</si>
  <si>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</si>
  <si>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</si>
  <si>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</si>
  <si>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</si>
  <si>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</si>
  <si>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</si>
  <si>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</si>
  <si>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</si>
  <si>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</si>
  <si>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</si>
  <si>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</si>
  <si>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</si>
  <si>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</si>
  <si>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</si>
  <si>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</si>
  <si>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</si>
  <si>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</si>
  <si>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</si>
  <si>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</si>
  <si>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</si>
  <si>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</si>
  <si>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</si>
  <si>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</si>
  <si>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</si>
  <si>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</si>
  <si>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</si>
  <si>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</si>
  <si>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</si>
  <si>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</si>
  <si>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</si>
  <si>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</si>
  <si>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</si>
  <si>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</si>
  <si>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</si>
  <si>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</si>
  <si>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</si>
  <si>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</si>
  <si>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</si>
  <si>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</si>
  <si>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</si>
  <si>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</si>
  <si>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</si>
  <si>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</si>
  <si>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</si>
  <si>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</si>
  <si>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</si>
  <si>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</si>
  <si>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</si>
  <si>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</si>
  <si>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</si>
  <si>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</si>
  <si>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</si>
  <si>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</si>
  <si>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</si>
  <si>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</si>
  <si>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</si>
  <si>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</si>
  <si>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</si>
  <si>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</si>
  <si>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</si>
  <si>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</si>
  <si>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</si>
  <si>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</si>
  <si>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</si>
  <si>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</si>
  <si>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</si>
  <si>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</si>
  <si>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</si>
  <si>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</si>
  <si>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</si>
  <si>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</si>
  <si>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</si>
  <si>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</si>
  <si>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</si>
  <si>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</si>
  <si>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</si>
  <si>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</si>
  <si>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</si>
  <si>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</si>
  <si>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</si>
  <si>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</si>
  <si>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</si>
  <si>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</si>
  <si>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</si>
  <si>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</si>
  <si>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</si>
  <si>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</si>
  <si>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</si>
  <si>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</si>
  <si>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</si>
  <si>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</si>
  <si>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</si>
  <si>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</si>
  <si>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</si>
  <si>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</si>
  <si>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</si>
  <si>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</si>
  <si>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</si>
  <si>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</si>
  <si>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</si>
  <si>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</si>
  <si>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</si>
  <si>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</si>
  <si>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</si>
  <si>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</si>
  <si>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</si>
  <si>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</si>
  <si>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</si>
  <si>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</si>
  <si>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</si>
  <si>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</si>
  <si>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</si>
  <si>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</si>
  <si>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</si>
  <si>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</si>
  <si>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</si>
  <si>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</si>
  <si>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</si>
  <si>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</si>
  <si>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</si>
  <si>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</si>
  <si>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</si>
  <si>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</si>
  <si>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</si>
  <si>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</si>
  <si>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</si>
  <si>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</si>
  <si>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</si>
  <si>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</si>
  <si>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</si>
  <si>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</si>
  <si>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</si>
  <si>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</si>
  <si>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</si>
  <si>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</si>
  <si>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</si>
  <si>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</si>
  <si>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</si>
  <si>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</si>
  <si>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</si>
  <si>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</si>
  <si>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</si>
  <si>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</si>
  <si>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</si>
  <si>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</si>
  <si>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</si>
  <si>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</si>
  <si>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</si>
  <si>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</si>
  <si>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</si>
  <si>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</si>
  <si>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</si>
  <si>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</si>
  <si>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</si>
  <si>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</si>
  <si>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</si>
  <si>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</si>
  <si>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</si>
  <si>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</si>
  <si>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</si>
  <si>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</si>
  <si>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</si>
  <si>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</si>
  <si>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</si>
  <si>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</si>
  <si>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</si>
  <si>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</si>
  <si>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</si>
  <si>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</si>
  <si>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</si>
  <si>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</si>
  <si>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</si>
  <si>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</si>
  <si>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</si>
  <si>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</si>
  <si>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</si>
  <si>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</si>
  <si>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</si>
  <si>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</si>
  <si>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</si>
  <si>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</si>
  <si>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</si>
  <si>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</si>
  <si>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</si>
  <si>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</si>
  <si>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</si>
  <si>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</si>
  <si>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</si>
  <si>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</si>
  <si>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</si>
  <si>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</si>
  <si>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</si>
  <si>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</si>
  <si>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</si>
  <si>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</si>
  <si>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</si>
  <si>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</si>
  <si>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</si>
  <si>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</si>
  <si>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</si>
  <si>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</si>
  <si>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</si>
  <si>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</si>
  <si>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</si>
  <si>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</si>
  <si>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</si>
  <si>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</si>
  <si>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</si>
  <si>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</si>
  <si>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</si>
  <si>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</si>
  <si>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</si>
  <si>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</si>
  <si>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</si>
  <si>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</si>
  <si>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</si>
  <si>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</si>
  <si>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</si>
  <si>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</si>
  <si>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</si>
  <si>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</si>
  <si>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</si>
  <si>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</si>
  <si>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</si>
  <si>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</si>
  <si>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</si>
  <si>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</si>
  <si>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</si>
  <si>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</si>
  <si>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</si>
  <si>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</si>
  <si>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</si>
  <si>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</si>
  <si>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</si>
  <si>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</si>
  <si>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</si>
  <si>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</si>
  <si>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</si>
  <si>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</si>
  <si>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</si>
  <si>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</si>
  <si>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</si>
  <si>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</si>
  <si>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</si>
  <si>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</si>
  <si>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</si>
  <si>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</si>
  <si>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</si>
  <si>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</si>
  <si>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</si>
  <si>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</si>
  <si>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</si>
  <si>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</si>
  <si>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</si>
  <si>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</si>
  <si>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</si>
  <si>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</si>
  <si>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</si>
  <si>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</si>
  <si>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</si>
  <si>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</si>
  <si>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</si>
  <si>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</si>
  <si>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</si>
  <si>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</si>
  <si>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</si>
  <si>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</si>
  <si>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</si>
  <si>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</si>
  <si>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</si>
  <si>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</si>
  <si>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</si>
  <si>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</si>
  <si>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</si>
  <si>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</si>
  <si>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</si>
  <si>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</si>
  <si>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</si>
  <si>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</si>
  <si>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</si>
  <si>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</si>
  <si>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</si>
  <si>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</si>
  <si>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</si>
  <si>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</si>
  <si>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</si>
  <si>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</si>
  <si>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</si>
  <si>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-¶ñ³ë»ÝÛ³Ï³ÛÇÝ ÝÛáõÃ»ñ ¨ Ñ³·áõëï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</si>
  <si>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</si>
  <si>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</si>
  <si>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</si>
  <si>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</si>
  <si>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</si>
  <si>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</si>
  <si>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</si>
  <si>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</si>
  <si>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</si>
  <si>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</si>
  <si>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</si>
  <si>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</si>
  <si>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</si>
  <si>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</si>
  <si>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</si>
  <si>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</si>
  <si>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</si>
  <si>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</si>
  <si>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</si>
  <si>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</si>
  <si>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</si>
  <si>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</si>
  <si>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</si>
  <si>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</si>
  <si>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</si>
  <si>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</si>
  <si>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</si>
  <si>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</si>
  <si>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</si>
  <si>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</si>
  <si>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</si>
  <si>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</si>
  <si>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</si>
  <si>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</si>
  <si>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</si>
  <si>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</si>
  <si>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</si>
  <si>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</si>
  <si>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</si>
  <si>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</si>
  <si>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</si>
  <si>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</si>
  <si>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</si>
  <si>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</si>
  <si>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</si>
  <si>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</si>
  <si>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</si>
  <si>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</si>
  <si>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</si>
  <si>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</si>
  <si>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</si>
  <si>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</si>
  <si>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</si>
  <si>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</si>
  <si>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</si>
  <si>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</si>
  <si>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</si>
  <si>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</si>
  <si>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</si>
  <si>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</si>
  <si>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</si>
  <si>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</si>
  <si>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</si>
  <si>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</si>
  <si>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</si>
  <si>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</si>
  <si>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</si>
  <si>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</si>
  <si>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</si>
  <si>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</si>
  <si>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</si>
  <si>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</si>
  <si>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</si>
  <si>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</si>
  <si>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</si>
  <si>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</si>
  <si>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</si>
  <si>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</si>
  <si>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</si>
  <si>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</si>
  <si>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</si>
  <si>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</si>
  <si>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</si>
  <si>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</si>
  <si>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</si>
  <si>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</si>
  <si>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</si>
  <si>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</si>
  <si>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</si>
  <si>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</si>
  <si>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</si>
  <si>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</si>
  <si>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</si>
  <si>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</si>
  <si>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</si>
  <si>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</si>
  <si>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</si>
  <si>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</si>
  <si>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</si>
  <si>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</si>
  <si>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</si>
  <si>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</si>
  <si>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</si>
  <si>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</si>
  <si>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</si>
  <si>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</si>
  <si>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</si>
  <si>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</si>
  <si>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</si>
  <si>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</si>
  <si>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</si>
  <si>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</si>
  <si>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</si>
  <si>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</si>
  <si>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</si>
  <si>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</si>
  <si>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</si>
  <si>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</si>
  <si>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</si>
  <si>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</si>
  <si>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</si>
  <si>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</si>
  <si>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</si>
  <si>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</si>
  <si>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</si>
  <si>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</si>
  <si>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</si>
  <si>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</si>
  <si>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</si>
  <si>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</si>
  <si>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</si>
  <si>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</si>
  <si>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</si>
  <si>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</si>
  <si>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</si>
  <si>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</si>
  <si>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</si>
  <si>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</si>
  <si>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</si>
  <si>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</si>
  <si>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</si>
  <si>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</si>
  <si>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</si>
  <si>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</si>
  <si>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</si>
  <si>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</si>
  <si>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</si>
  <si>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</si>
  <si>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</si>
  <si>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</si>
  <si>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</si>
  <si>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</si>
  <si>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</si>
  <si>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</si>
  <si>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</si>
  <si>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</si>
  <si>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</si>
  <si>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</si>
  <si>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</si>
  <si>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</si>
  <si>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</si>
  <si>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</si>
  <si>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</si>
  <si>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</si>
  <si>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</si>
  <si>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</si>
  <si>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</si>
  <si>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</si>
  <si>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</si>
  <si>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</si>
  <si>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</si>
  <si>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</si>
  <si>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</si>
  <si>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</si>
  <si>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</si>
  <si>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</si>
  <si>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</si>
  <si>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</si>
  <si>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</si>
  <si>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</si>
  <si>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</si>
  <si>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</si>
  <si>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</si>
  <si>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</si>
  <si>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</si>
  <si>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</si>
  <si>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</si>
  <si>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</si>
  <si>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</si>
  <si>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</si>
  <si>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</si>
  <si>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</si>
  <si>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</si>
  <si>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</si>
  <si>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</si>
  <si>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</si>
  <si>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</si>
  <si>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</si>
  <si>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</si>
  <si>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</si>
  <si>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</si>
  <si>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</si>
  <si>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</si>
  <si>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</si>
  <si>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 xml:space="preserve"> - Կապիտալ դրամաշնորհ</t>
  </si>
  <si>
    <t>1149</t>
  </si>
  <si>
    <t>Չարենցավանի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</si>
  <si>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 xml:space="preserve"> -Մասնագիտական ծառայություններ</t>
  </si>
  <si>
    <t>ՆԱԽԱԳԻԾ</t>
  </si>
  <si>
    <t xml:space="preserve"> - Այլ ընթացիկ դրամաշնորհ</t>
  </si>
  <si>
    <t xml:space="preserve"> -Մոնտաժվող սարքավորումներ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</si>
  <si>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</si>
  <si>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</si>
  <si>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</si>
  <si>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</si>
  <si>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</si>
  <si>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</si>
  <si>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</si>
  <si>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</si>
  <si>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</si>
  <si>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</si>
  <si>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</si>
  <si>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</si>
  <si>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</si>
  <si>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</si>
  <si>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</si>
  <si>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</si>
  <si>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</si>
  <si>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</si>
  <si>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</si>
  <si>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</si>
  <si>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</si>
  <si>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</si>
  <si>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</si>
  <si>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</si>
  <si>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</si>
  <si>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</si>
  <si>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</si>
  <si>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</si>
  <si>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</si>
  <si>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</si>
  <si>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</si>
  <si>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</si>
  <si>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</si>
  <si>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</si>
  <si>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</si>
  <si>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</si>
  <si>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</si>
  <si>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</si>
  <si>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</si>
  <si>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</si>
  <si>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</si>
  <si>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</si>
  <si>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</si>
  <si>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</si>
  <si>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</si>
  <si>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</si>
  <si>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</si>
  <si>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</si>
  <si>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</si>
  <si>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</si>
  <si>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</si>
  <si>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</si>
  <si>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</si>
  <si>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</si>
  <si>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</si>
  <si>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</si>
  <si>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</si>
  <si>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</si>
  <si>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</si>
  <si>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</si>
  <si>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</si>
  <si>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</si>
  <si>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</si>
  <si>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</si>
  <si>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</si>
  <si>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</si>
  <si>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</si>
  <si>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</si>
  <si>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</si>
  <si>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</si>
  <si>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</si>
  <si>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</si>
  <si>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</si>
  <si>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</si>
  <si>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</si>
  <si>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</si>
  <si>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</si>
  <si>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</si>
  <si>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</si>
  <si>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</si>
  <si>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</si>
  <si>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</si>
  <si>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</si>
  <si>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</si>
  <si>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</si>
  <si>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</si>
  <si>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</si>
  <si>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</si>
  <si>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</si>
  <si>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</si>
  <si>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</si>
  <si>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</si>
  <si>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</si>
  <si>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>Կառավարչական ծախսեր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</si>
</sst>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(* #,##0.000_);_(* \(#,##0.000\);_(* &quot;-&quot;??_);_(@_)"/>
    <numFmt numFmtId="213" formatCode="_(* #,##0.0_);_(* \(#,##0.0\);_(* &quot;-&quot;??_);_(@_)"/>
    <numFmt numFmtId="214" formatCode="0.000"/>
    <numFmt numFmtId="215" formatCode="_-* #,##0.0_р_._-;\-* #,##0.0_р_._-;_-* &quot;-&quot;?_р_._-;_-@_-"/>
    <numFmt numFmtId="216" formatCode="_-* #,##0_р_._-;\-* #,##0_р_._-;_-* &quot;-&quot;?_р_._-;_-@_-"/>
    <numFmt numFmtId="217" formatCode="0.0000"/>
    <numFmt numFmtId="218" formatCode="#\ ##0.0"/>
    <numFmt numFmtId="219" formatCode="0.00;[Red]0.00"/>
    <numFmt numFmtId="220" formatCode="_(* #,##0.000000000_);_(* \(#,##0.000000000\);_(* &quot;-&quot;??_);_(@_)"/>
    <numFmt numFmtId="221" formatCode="0;[Red]0"/>
    <numFmt numFmtId="222" formatCode="_(* #,##0.0_);_(* \(#,##0.0\);_(* &quot;-&quot;?_);_(@_)"/>
    <numFmt numFmtId="223" formatCode="_-* #,##0.0\ _₽_-;\-* #,##0.0\ _₽_-;_-* &quot;-&quot;?\ _₽_-;_-@_-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b/>
      <sz val="10.5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204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214" fontId="8" fillId="0" borderId="0" xfId="0" applyNumberFormat="1" applyFont="1" applyFill="1" applyBorder="1" applyAlignment="1">
      <alignment/>
    </xf>
    <xf numFmtId="21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14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 wrapText="1"/>
    </xf>
    <xf numFmtId="211" fontId="8" fillId="0" borderId="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205" fontId="16" fillId="0" borderId="10" xfId="0" applyNumberFormat="1" applyFont="1" applyFill="1" applyBorder="1" applyAlignment="1">
      <alignment horizontal="center" vertical="center" wrapText="1"/>
    </xf>
    <xf numFmtId="211" fontId="17" fillId="0" borderId="10" xfId="0" applyNumberFormat="1" applyFont="1" applyBorder="1" applyAlignment="1">
      <alignment horizontal="right" vertical="center"/>
    </xf>
    <xf numFmtId="211" fontId="17" fillId="33" borderId="10" xfId="0" applyNumberFormat="1" applyFont="1" applyFill="1" applyBorder="1" applyAlignment="1">
      <alignment horizontal="right" vertical="center" wrapText="1"/>
    </xf>
    <xf numFmtId="211" fontId="8" fillId="0" borderId="0" xfId="0" applyNumberFormat="1" applyFont="1" applyFill="1" applyBorder="1" applyAlignment="1">
      <alignment horizontal="center" vertical="center" wrapText="1"/>
    </xf>
    <xf numFmtId="2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 wrapText="1" readingOrder="1"/>
    </xf>
    <xf numFmtId="205" fontId="7" fillId="0" borderId="10" xfId="0" applyNumberFormat="1" applyFont="1" applyFill="1" applyBorder="1" applyAlignment="1">
      <alignment horizontal="center" vertical="center" wrapText="1"/>
    </xf>
    <xf numFmtId="214" fontId="17" fillId="0" borderId="10" xfId="0" applyNumberFormat="1" applyFont="1" applyBorder="1" applyAlignment="1">
      <alignment horizontal="right" vertical="center"/>
    </xf>
    <xf numFmtId="214" fontId="17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211" fontId="8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214" fontId="17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 readingOrder="1"/>
    </xf>
    <xf numFmtId="205" fontId="7" fillId="0" borderId="10" xfId="0" applyNumberFormat="1" applyFont="1" applyFill="1" applyBorder="1" applyAlignment="1">
      <alignment vertical="top" wrapText="1"/>
    </xf>
    <xf numFmtId="214" fontId="17" fillId="0" borderId="10" xfId="0" applyNumberFormat="1" applyFont="1" applyFill="1" applyBorder="1" applyAlignment="1">
      <alignment horizontal="right" vertical="center"/>
    </xf>
    <xf numFmtId="214" fontId="1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205" fontId="16" fillId="0" borderId="10" xfId="0" applyNumberFormat="1" applyFont="1" applyFill="1" applyBorder="1" applyAlignment="1">
      <alignment vertical="top" wrapText="1"/>
    </xf>
    <xf numFmtId="214" fontId="17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 readingOrder="1"/>
    </xf>
    <xf numFmtId="205" fontId="7" fillId="0" borderId="12" xfId="0" applyNumberFormat="1" applyFont="1" applyFill="1" applyBorder="1" applyAlignment="1">
      <alignment vertical="top" wrapText="1"/>
    </xf>
    <xf numFmtId="214" fontId="5" fillId="0" borderId="11" xfId="0" applyNumberFormat="1" applyFont="1" applyFill="1" applyBorder="1" applyAlignment="1">
      <alignment/>
    </xf>
    <xf numFmtId="214" fontId="5" fillId="0" borderId="13" xfId="0" applyNumberFormat="1" applyFont="1" applyFill="1" applyBorder="1" applyAlignment="1">
      <alignment/>
    </xf>
    <xf numFmtId="214" fontId="17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center" vertical="center"/>
    </xf>
    <xf numFmtId="205" fontId="7" fillId="0" borderId="13" xfId="0" applyNumberFormat="1" applyFont="1" applyFill="1" applyBorder="1" applyAlignment="1">
      <alignment vertical="top" wrapText="1"/>
    </xf>
    <xf numFmtId="214" fontId="1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 readingOrder="1"/>
    </xf>
    <xf numFmtId="49" fontId="18" fillId="0" borderId="10" xfId="0" applyNumberFormat="1" applyFont="1" applyFill="1" applyBorder="1" applyAlignment="1">
      <alignment vertical="top" wrapText="1"/>
    </xf>
    <xf numFmtId="204" fontId="7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214" fontId="5" fillId="0" borderId="15" xfId="0" applyNumberFormat="1" applyFont="1" applyFill="1" applyBorder="1" applyAlignment="1">
      <alignment/>
    </xf>
    <xf numFmtId="214" fontId="19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5" fontId="12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49" fontId="17" fillId="34" borderId="18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top" wrapText="1"/>
    </xf>
    <xf numFmtId="49" fontId="5" fillId="35" borderId="17" xfId="0" applyNumberFormat="1" applyFont="1" applyFill="1" applyBorder="1" applyAlignment="1">
      <alignment horizontal="center"/>
    </xf>
    <xf numFmtId="211" fontId="7" fillId="35" borderId="19" xfId="0" applyNumberFormat="1" applyFont="1" applyFill="1" applyBorder="1" applyAlignment="1">
      <alignment/>
    </xf>
    <xf numFmtId="211" fontId="7" fillId="35" borderId="20" xfId="0" applyNumberFormat="1" applyFont="1" applyFill="1" applyBorder="1" applyAlignment="1">
      <alignment/>
    </xf>
    <xf numFmtId="211" fontId="7" fillId="35" borderId="21" xfId="0" applyNumberFormat="1" applyFont="1" applyFill="1" applyBorder="1" applyAlignment="1">
      <alignment/>
    </xf>
    <xf numFmtId="211" fontId="20" fillId="0" borderId="0" xfId="0" applyNumberFormat="1" applyFont="1" applyAlignment="1">
      <alignment/>
    </xf>
    <xf numFmtId="0" fontId="24" fillId="34" borderId="16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center"/>
    </xf>
    <xf numFmtId="2" fontId="20" fillId="0" borderId="19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214" fontId="20" fillId="0" borderId="0" xfId="0" applyNumberFormat="1" applyFont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49" fontId="21" fillId="34" borderId="17" xfId="0" applyNumberFormat="1" applyFont="1" applyFill="1" applyBorder="1" applyAlignment="1">
      <alignment horizontal="center" vertical="center"/>
    </xf>
    <xf numFmtId="211" fontId="20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0" fontId="23" fillId="34" borderId="16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vertical="center" wrapText="1"/>
    </xf>
    <xf numFmtId="49" fontId="21" fillId="34" borderId="17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/>
    </xf>
    <xf numFmtId="0" fontId="23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left" vertical="center" wrapText="1"/>
    </xf>
    <xf numFmtId="49" fontId="21" fillId="34" borderId="25" xfId="0" applyNumberFormat="1" applyFont="1" applyFill="1" applyBorder="1" applyAlignment="1">
      <alignment horizontal="center" vertical="center" wrapText="1"/>
    </xf>
    <xf numFmtId="2" fontId="20" fillId="0" borderId="24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0" fontId="23" fillId="34" borderId="27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/>
    </xf>
    <xf numFmtId="211" fontId="20" fillId="0" borderId="13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vertical="top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/>
    </xf>
    <xf numFmtId="0" fontId="23" fillId="34" borderId="28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vertical="top" wrapText="1"/>
    </xf>
    <xf numFmtId="49" fontId="5" fillId="34" borderId="30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Border="1" applyAlignment="1">
      <alignment/>
    </xf>
    <xf numFmtId="2" fontId="20" fillId="0" borderId="31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 vertical="top" wrapText="1"/>
    </xf>
    <xf numFmtId="0" fontId="17" fillId="0" borderId="21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vertical="top" wrapText="1"/>
    </xf>
    <xf numFmtId="49" fontId="5" fillId="0" borderId="29" xfId="0" applyNumberFormat="1" applyFont="1" applyFill="1" applyBorder="1" applyAlignment="1">
      <alignment vertical="top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20" fillId="0" borderId="11" xfId="0" applyNumberFormat="1" applyFont="1" applyBorder="1" applyAlignment="1">
      <alignment horizontal="right"/>
    </xf>
    <xf numFmtId="211" fontId="20" fillId="0" borderId="26" xfId="0" applyNumberFormat="1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211" fontId="20" fillId="0" borderId="31" xfId="0" applyNumberFormat="1" applyFont="1" applyBorder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29" xfId="0" applyNumberFormat="1" applyFont="1" applyFill="1" applyBorder="1" applyAlignment="1">
      <alignment vertical="top" wrapText="1"/>
    </xf>
    <xf numFmtId="49" fontId="25" fillId="0" borderId="19" xfId="0" applyNumberFormat="1" applyFont="1" applyFill="1" applyBorder="1" applyAlignment="1">
      <alignment vertical="top" wrapText="1"/>
    </xf>
    <xf numFmtId="49" fontId="25" fillId="0" borderId="24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211" fontId="20" fillId="0" borderId="29" xfId="0" applyNumberFormat="1" applyFont="1" applyBorder="1" applyAlignment="1">
      <alignment/>
    </xf>
    <xf numFmtId="49" fontId="18" fillId="0" borderId="19" xfId="0" applyNumberFormat="1" applyFont="1" applyFill="1" applyBorder="1" applyAlignment="1">
      <alignment vertical="top" wrapText="1"/>
    </xf>
    <xf numFmtId="211" fontId="17" fillId="0" borderId="19" xfId="0" applyNumberFormat="1" applyFont="1" applyBorder="1" applyAlignment="1">
      <alignment/>
    </xf>
    <xf numFmtId="211" fontId="17" fillId="0" borderId="20" xfId="0" applyNumberFormat="1" applyFont="1" applyBorder="1" applyAlignment="1">
      <alignment/>
    </xf>
    <xf numFmtId="211" fontId="20" fillId="0" borderId="19" xfId="0" applyNumberFormat="1" applyFont="1" applyBorder="1" applyAlignment="1">
      <alignment/>
    </xf>
    <xf numFmtId="211" fontId="20" fillId="0" borderId="20" xfId="0" applyNumberFormat="1" applyFont="1" applyBorder="1" applyAlignment="1">
      <alignment/>
    </xf>
    <xf numFmtId="211" fontId="20" fillId="0" borderId="24" xfId="0" applyNumberFormat="1" applyFont="1" applyBorder="1" applyAlignment="1">
      <alignment/>
    </xf>
    <xf numFmtId="211" fontId="20" fillId="0" borderId="11" xfId="0" applyNumberFormat="1" applyFont="1" applyBorder="1" applyAlignment="1">
      <alignment/>
    </xf>
    <xf numFmtId="0" fontId="23" fillId="34" borderId="18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 wrapText="1"/>
    </xf>
    <xf numFmtId="49" fontId="21" fillId="34" borderId="34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Border="1" applyAlignment="1">
      <alignment/>
    </xf>
    <xf numFmtId="211" fontId="17" fillId="0" borderId="35" xfId="0" applyNumberFormat="1" applyFont="1" applyBorder="1" applyAlignment="1">
      <alignment/>
    </xf>
    <xf numFmtId="0" fontId="17" fillId="0" borderId="36" xfId="0" applyFont="1" applyBorder="1" applyAlignment="1">
      <alignment horizontal="center"/>
    </xf>
    <xf numFmtId="2" fontId="17" fillId="0" borderId="19" xfId="0" applyNumberFormat="1" applyFont="1" applyBorder="1" applyAlignment="1">
      <alignment/>
    </xf>
    <xf numFmtId="49" fontId="25" fillId="0" borderId="24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23" fillId="34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top" wrapText="1"/>
    </xf>
    <xf numFmtId="49" fontId="18" fillId="0" borderId="39" xfId="0" applyNumberFormat="1" applyFont="1" applyFill="1" applyBorder="1" applyAlignment="1">
      <alignment horizontal="center" vertical="center" wrapText="1"/>
    </xf>
    <xf numFmtId="2" fontId="20" fillId="0" borderId="38" xfId="0" applyNumberFormat="1" applyFont="1" applyBorder="1" applyAlignment="1">
      <alignment/>
    </xf>
    <xf numFmtId="2" fontId="20" fillId="0" borderId="40" xfId="0" applyNumberFormat="1" applyFont="1" applyBorder="1" applyAlignment="1">
      <alignment/>
    </xf>
    <xf numFmtId="0" fontId="21" fillId="0" borderId="11" xfId="0" applyFont="1" applyBorder="1" applyAlignment="1">
      <alignment vertical="top" wrapText="1"/>
    </xf>
    <xf numFmtId="0" fontId="23" fillId="34" borderId="27" xfId="0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41" xfId="0" applyFont="1" applyBorder="1" applyAlignment="1">
      <alignment vertical="top" wrapText="1"/>
    </xf>
    <xf numFmtId="0" fontId="17" fillId="0" borderId="42" xfId="0" applyFont="1" applyBorder="1" applyAlignment="1">
      <alignment horizontal="center"/>
    </xf>
    <xf numFmtId="49" fontId="25" fillId="0" borderId="19" xfId="0" applyNumberFormat="1" applyFont="1" applyFill="1" applyBorder="1" applyAlignment="1">
      <alignment vertical="center" wrapText="1"/>
    </xf>
    <xf numFmtId="0" fontId="17" fillId="0" borderId="19" xfId="0" applyFont="1" applyBorder="1" applyAlignment="1">
      <alignment horizontal="center"/>
    </xf>
    <xf numFmtId="0" fontId="21" fillId="34" borderId="4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2" fontId="17" fillId="0" borderId="13" xfId="0" applyNumberFormat="1" applyFont="1" applyBorder="1" applyAlignment="1">
      <alignment horizontal="center"/>
    </xf>
    <xf numFmtId="0" fontId="5" fillId="0" borderId="29" xfId="0" applyFont="1" applyBorder="1" applyAlignment="1">
      <alignment vertical="top" wrapText="1"/>
    </xf>
    <xf numFmtId="2" fontId="17" fillId="0" borderId="31" xfId="0" applyNumberFormat="1" applyFont="1" applyBorder="1" applyAlignment="1">
      <alignment horizontal="center"/>
    </xf>
    <xf numFmtId="0" fontId="21" fillId="0" borderId="24" xfId="0" applyFont="1" applyBorder="1" applyAlignment="1">
      <alignment vertical="top" wrapText="1"/>
    </xf>
    <xf numFmtId="2" fontId="17" fillId="0" borderId="20" xfId="0" applyNumberFormat="1" applyFont="1" applyBorder="1" applyAlignment="1">
      <alignment/>
    </xf>
    <xf numFmtId="0" fontId="24" fillId="34" borderId="4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left" vertical="top" wrapText="1"/>
    </xf>
    <xf numFmtId="0" fontId="24" fillId="34" borderId="11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left" vertical="top" wrapText="1"/>
    </xf>
    <xf numFmtId="49" fontId="5" fillId="34" borderId="43" xfId="0" applyNumberFormat="1" applyFont="1" applyFill="1" applyBorder="1" applyAlignment="1">
      <alignment horizontal="center"/>
    </xf>
    <xf numFmtId="2" fontId="17" fillId="0" borderId="43" xfId="0" applyNumberFormat="1" applyFont="1" applyBorder="1" applyAlignment="1">
      <alignment/>
    </xf>
    <xf numFmtId="2" fontId="17" fillId="0" borderId="46" xfId="0" applyNumberFormat="1" applyFont="1" applyBorder="1" applyAlignment="1">
      <alignment/>
    </xf>
    <xf numFmtId="0" fontId="17" fillId="0" borderId="47" xfId="0" applyFont="1" applyBorder="1" applyAlignment="1">
      <alignment horizontal="center"/>
    </xf>
    <xf numFmtId="0" fontId="24" fillId="34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left" vertical="top" wrapText="1"/>
    </xf>
    <xf numFmtId="49" fontId="5" fillId="34" borderId="11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vertical="top" wrapText="1"/>
    </xf>
    <xf numFmtId="49" fontId="5" fillId="34" borderId="24" xfId="0" applyNumberFormat="1" applyFont="1" applyFill="1" applyBorder="1" applyAlignment="1">
      <alignment horizontal="center"/>
    </xf>
    <xf numFmtId="49" fontId="30" fillId="0" borderId="25" xfId="0" applyNumberFormat="1" applyFont="1" applyFill="1" applyBorder="1" applyAlignment="1">
      <alignment vertical="top" wrapText="1"/>
    </xf>
    <xf numFmtId="0" fontId="23" fillId="34" borderId="24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top" wrapText="1"/>
    </xf>
    <xf numFmtId="49" fontId="21" fillId="34" borderId="24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top" wrapText="1"/>
    </xf>
    <xf numFmtId="0" fontId="23" fillId="34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vertical="top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vertical="top" wrapText="1"/>
    </xf>
    <xf numFmtId="49" fontId="18" fillId="0" borderId="2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top" wrapText="1"/>
    </xf>
    <xf numFmtId="2" fontId="17" fillId="0" borderId="24" xfId="0" applyNumberFormat="1" applyFont="1" applyBorder="1" applyAlignment="1">
      <alignment/>
    </xf>
    <xf numFmtId="2" fontId="17" fillId="0" borderId="26" xfId="0" applyNumberFormat="1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vertical="top" wrapText="1"/>
    </xf>
    <xf numFmtId="49" fontId="31" fillId="0" borderId="24" xfId="0" applyNumberFormat="1" applyFont="1" applyFill="1" applyBorder="1" applyAlignment="1">
      <alignment vertical="top" wrapText="1"/>
    </xf>
    <xf numFmtId="0" fontId="24" fillId="34" borderId="27" xfId="0" applyFont="1" applyFill="1" applyBorder="1" applyAlignment="1">
      <alignment horizontal="center" vertical="center"/>
    </xf>
    <xf numFmtId="211" fontId="17" fillId="0" borderId="11" xfId="0" applyNumberFormat="1" applyFont="1" applyBorder="1" applyAlignment="1">
      <alignment/>
    </xf>
    <xf numFmtId="211" fontId="17" fillId="0" borderId="13" xfId="0" applyNumberFormat="1" applyFont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49" fontId="29" fillId="0" borderId="33" xfId="0" applyNumberFormat="1" applyFont="1" applyFill="1" applyBorder="1" applyAlignment="1">
      <alignment vertical="top" wrapText="1"/>
    </xf>
    <xf numFmtId="211" fontId="20" fillId="0" borderId="33" xfId="0" applyNumberFormat="1" applyFont="1" applyBorder="1" applyAlignment="1">
      <alignment/>
    </xf>
    <xf numFmtId="211" fontId="20" fillId="0" borderId="35" xfId="0" applyNumberFormat="1" applyFont="1" applyBorder="1" applyAlignment="1">
      <alignment/>
    </xf>
    <xf numFmtId="49" fontId="32" fillId="0" borderId="19" xfId="0" applyNumberFormat="1" applyFont="1" applyFill="1" applyBorder="1" applyAlignment="1">
      <alignment horizontal="center" vertical="center" wrapText="1"/>
    </xf>
    <xf numFmtId="211" fontId="17" fillId="0" borderId="19" xfId="0" applyNumberFormat="1" applyFont="1" applyBorder="1" applyAlignment="1">
      <alignment horizontal="right" vertical="center"/>
    </xf>
    <xf numFmtId="211" fontId="17" fillId="0" borderId="20" xfId="0" applyNumberFormat="1" applyFont="1" applyBorder="1" applyAlignment="1">
      <alignment horizontal="center" vertical="center"/>
    </xf>
    <xf numFmtId="211" fontId="17" fillId="0" borderId="21" xfId="0" applyNumberFormat="1" applyFont="1" applyBorder="1" applyAlignment="1">
      <alignment horizontal="right" vertical="center"/>
    </xf>
    <xf numFmtId="211" fontId="20" fillId="0" borderId="21" xfId="0" applyNumberFormat="1" applyFont="1" applyBorder="1" applyAlignment="1">
      <alignment/>
    </xf>
    <xf numFmtId="49" fontId="18" fillId="0" borderId="24" xfId="0" applyNumberFormat="1" applyFont="1" applyFill="1" applyBorder="1" applyAlignment="1">
      <alignment vertical="top" wrapText="1"/>
    </xf>
    <xf numFmtId="211" fontId="17" fillId="0" borderId="24" xfId="0" applyNumberFormat="1" applyFont="1" applyBorder="1" applyAlignment="1">
      <alignment/>
    </xf>
    <xf numFmtId="211" fontId="17" fillId="0" borderId="26" xfId="0" applyNumberFormat="1" applyFont="1" applyBorder="1" applyAlignment="1">
      <alignment horizontal="center"/>
    </xf>
    <xf numFmtId="0" fontId="24" fillId="34" borderId="48" xfId="0" applyFont="1" applyFill="1" applyBorder="1" applyAlignment="1">
      <alignment horizontal="center" vertical="center"/>
    </xf>
    <xf numFmtId="49" fontId="5" fillId="34" borderId="45" xfId="0" applyNumberFormat="1" applyFont="1" applyFill="1" applyBorder="1" applyAlignment="1">
      <alignment horizontal="center"/>
    </xf>
    <xf numFmtId="211" fontId="20" fillId="0" borderId="43" xfId="0" applyNumberFormat="1" applyFont="1" applyBorder="1" applyAlignment="1">
      <alignment/>
    </xf>
    <xf numFmtId="211" fontId="20" fillId="0" borderId="46" xfId="0" applyNumberFormat="1" applyFont="1" applyBorder="1" applyAlignment="1">
      <alignment/>
    </xf>
    <xf numFmtId="211" fontId="20" fillId="0" borderId="47" xfId="0" applyNumberFormat="1" applyFont="1" applyBorder="1" applyAlignment="1">
      <alignment/>
    </xf>
    <xf numFmtId="211" fontId="20" fillId="0" borderId="22" xfId="0" applyNumberFormat="1" applyFont="1" applyBorder="1" applyAlignment="1">
      <alignment/>
    </xf>
    <xf numFmtId="0" fontId="21" fillId="34" borderId="24" xfId="0" applyFont="1" applyFill="1" applyBorder="1" applyAlignment="1">
      <alignment horizontal="left" vertical="top" wrapText="1"/>
    </xf>
    <xf numFmtId="211" fontId="17" fillId="0" borderId="22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top" wrapText="1"/>
    </xf>
    <xf numFmtId="211" fontId="17" fillId="0" borderId="13" xfId="0" applyNumberFormat="1" applyFont="1" applyBorder="1" applyAlignment="1">
      <alignment horizontal="center"/>
    </xf>
    <xf numFmtId="211" fontId="20" fillId="0" borderId="15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2" fontId="20" fillId="0" borderId="43" xfId="0" applyNumberFormat="1" applyFont="1" applyBorder="1" applyAlignment="1">
      <alignment/>
    </xf>
    <xf numFmtId="0" fontId="20" fillId="0" borderId="46" xfId="0" applyFont="1" applyBorder="1" applyAlignment="1">
      <alignment/>
    </xf>
    <xf numFmtId="2" fontId="20" fillId="0" borderId="47" xfId="0" applyNumberFormat="1" applyFont="1" applyBorder="1" applyAlignment="1">
      <alignment/>
    </xf>
    <xf numFmtId="49" fontId="18" fillId="0" borderId="25" xfId="0" applyNumberFormat="1" applyFont="1" applyFill="1" applyBorder="1" applyAlignment="1">
      <alignment horizontal="center" vertical="top" wrapText="1"/>
    </xf>
    <xf numFmtId="0" fontId="17" fillId="0" borderId="26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29" xfId="0" applyFont="1" applyBorder="1" applyAlignment="1">
      <alignment horizontal="left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0" fontId="17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27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49" fontId="20" fillId="34" borderId="12" xfId="0" applyNumberFormat="1" applyFont="1" applyFill="1" applyBorder="1" applyAlignment="1">
      <alignment horizontal="center" wrapText="1"/>
    </xf>
    <xf numFmtId="214" fontId="17" fillId="0" borderId="11" xfId="0" applyNumberFormat="1" applyFont="1" applyBorder="1" applyAlignment="1">
      <alignment/>
    </xf>
    <xf numFmtId="214" fontId="17" fillId="0" borderId="13" xfId="0" applyNumberFormat="1" applyFont="1" applyBorder="1" applyAlignment="1">
      <alignment/>
    </xf>
    <xf numFmtId="214" fontId="17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1" xfId="0" applyNumberFormat="1" applyFont="1" applyFill="1" applyBorder="1" applyAlignment="1">
      <alignment wrapText="1"/>
    </xf>
    <xf numFmtId="211" fontId="20" fillId="0" borderId="11" xfId="0" applyNumberFormat="1" applyFont="1" applyBorder="1" applyAlignment="1">
      <alignment/>
    </xf>
    <xf numFmtId="211" fontId="17" fillId="0" borderId="13" xfId="0" applyNumberFormat="1" applyFont="1" applyBorder="1" applyAlignment="1">
      <alignment/>
    </xf>
    <xf numFmtId="211" fontId="20" fillId="0" borderId="15" xfId="0" applyNumberFormat="1" applyFont="1" applyBorder="1" applyAlignment="1">
      <alignment/>
    </xf>
    <xf numFmtId="49" fontId="20" fillId="0" borderId="27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wrapText="1"/>
    </xf>
    <xf numFmtId="49" fontId="33" fillId="0" borderId="12" xfId="0" applyNumberFormat="1" applyFont="1" applyFill="1" applyBorder="1" applyAlignment="1">
      <alignment horizontal="center" vertical="top" wrapText="1"/>
    </xf>
    <xf numFmtId="211" fontId="19" fillId="0" borderId="11" xfId="0" applyNumberFormat="1" applyFont="1" applyBorder="1" applyAlignment="1">
      <alignment/>
    </xf>
    <xf numFmtId="211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33" fillId="0" borderId="12" xfId="0" applyNumberFormat="1" applyFont="1" applyFill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49" fontId="33" fillId="0" borderId="12" xfId="0" applyNumberFormat="1" applyFont="1" applyFill="1" applyBorder="1" applyAlignment="1">
      <alignment horizontal="center" wrapText="1"/>
    </xf>
    <xf numFmtId="49" fontId="20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Fill="1" applyBorder="1" applyAlignment="1">
      <alignment wrapText="1"/>
    </xf>
    <xf numFmtId="49" fontId="33" fillId="0" borderId="30" xfId="0" applyNumberFormat="1" applyFont="1" applyFill="1" applyBorder="1" applyAlignment="1">
      <alignment horizontal="center" vertical="center" wrapText="1"/>
    </xf>
    <xf numFmtId="211" fontId="17" fillId="0" borderId="31" xfId="0" applyNumberFormat="1" applyFont="1" applyBorder="1" applyAlignment="1">
      <alignment/>
    </xf>
    <xf numFmtId="211" fontId="20" fillId="0" borderId="32" xfId="0" applyNumberFormat="1" applyFont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1" fillId="34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 wrapText="1"/>
    </xf>
    <xf numFmtId="49" fontId="21" fillId="34" borderId="0" xfId="0" applyNumberFormat="1" applyFont="1" applyFill="1" applyBorder="1" applyAlignment="1">
      <alignment horizontal="center"/>
    </xf>
    <xf numFmtId="211" fontId="20" fillId="0" borderId="0" xfId="0" applyNumberFormat="1" applyFont="1" applyBorder="1" applyAlignment="1">
      <alignment/>
    </xf>
    <xf numFmtId="0" fontId="17" fillId="34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4" borderId="0" xfId="0" applyFont="1" applyFill="1" applyBorder="1" applyAlignment="1">
      <alignment wrapText="1"/>
    </xf>
    <xf numFmtId="49" fontId="6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1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wrapText="1"/>
    </xf>
    <xf numFmtId="49" fontId="21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6" fillId="34" borderId="0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 vertical="top"/>
    </xf>
    <xf numFmtId="49" fontId="6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6" fillId="35" borderId="49" xfId="0" applyFont="1" applyFill="1" applyBorder="1" applyAlignment="1" quotePrefix="1">
      <alignment horizontal="center" vertical="center"/>
    </xf>
    <xf numFmtId="49" fontId="8" fillId="35" borderId="50" xfId="0" applyNumberFormat="1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20" fillId="35" borderId="51" xfId="0" applyNumberFormat="1" applyFont="1" applyFill="1" applyBorder="1" applyAlignment="1">
      <alignment horizontal="center" vertical="center"/>
    </xf>
    <xf numFmtId="49" fontId="20" fillId="35" borderId="50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 quotePrefix="1">
      <alignment horizontal="center" vertical="center"/>
    </xf>
    <xf numFmtId="0" fontId="17" fillId="0" borderId="52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right" vertical="center" wrapText="1"/>
    </xf>
    <xf numFmtId="49" fontId="20" fillId="0" borderId="51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/>
    </xf>
    <xf numFmtId="2" fontId="17" fillId="0" borderId="5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20" fillId="0" borderId="53" xfId="0" applyFont="1" applyFill="1" applyBorder="1" applyAlignment="1">
      <alignment vertical="center"/>
    </xf>
    <xf numFmtId="2" fontId="17" fillId="0" borderId="53" xfId="0" applyNumberFormat="1" applyFont="1" applyFill="1" applyBorder="1" applyAlignment="1">
      <alignment horizontal="right"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51" xfId="0" applyNumberFormat="1" applyFont="1" applyFill="1" applyBorder="1" applyAlignment="1">
      <alignment horizontal="right" vertical="center" wrapText="1"/>
    </xf>
    <xf numFmtId="0" fontId="20" fillId="0" borderId="51" xfId="0" applyFont="1" applyFill="1" applyBorder="1" applyAlignment="1">
      <alignment horizontal="right" vertical="center" wrapText="1"/>
    </xf>
    <xf numFmtId="49" fontId="20" fillId="0" borderId="49" xfId="0" applyNumberFormat="1" applyFont="1" applyFill="1" applyBorder="1" applyAlignment="1" quotePrefix="1">
      <alignment horizontal="center" vertical="center"/>
    </xf>
    <xf numFmtId="0" fontId="20" fillId="0" borderId="49" xfId="0" applyNumberFormat="1" applyFont="1" applyFill="1" applyBorder="1" applyAlignment="1">
      <alignment horizontal="left" vertical="center" wrapText="1" indent="1"/>
    </xf>
    <xf numFmtId="2" fontId="17" fillId="0" borderId="49" xfId="0" applyNumberFormat="1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 quotePrefix="1">
      <alignment horizontal="center" vertical="center"/>
    </xf>
    <xf numFmtId="0" fontId="20" fillId="0" borderId="51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vertical="center"/>
    </xf>
    <xf numFmtId="2" fontId="17" fillId="0" borderId="51" xfId="0" applyNumberFormat="1" applyFont="1" applyFill="1" applyBorder="1" applyAlignment="1">
      <alignment horizontal="right" vertical="center"/>
    </xf>
    <xf numFmtId="0" fontId="20" fillId="0" borderId="51" xfId="0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 quotePrefix="1">
      <alignment horizontal="center" vertical="center"/>
    </xf>
    <xf numFmtId="0" fontId="20" fillId="0" borderId="53" xfId="0" applyNumberFormat="1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vertical="center"/>
    </xf>
    <xf numFmtId="2" fontId="17" fillId="0" borderId="53" xfId="0" applyNumberFormat="1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wrapText="1" indent="2"/>
    </xf>
    <xf numFmtId="2" fontId="20" fillId="0" borderId="49" xfId="0" applyNumberFormat="1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left" vertical="center" wrapText="1" indent="2"/>
    </xf>
    <xf numFmtId="2" fontId="20" fillId="0" borderId="53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2"/>
    </xf>
    <xf numFmtId="49" fontId="20" fillId="0" borderId="49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horizontal="center" vertical="center"/>
    </xf>
    <xf numFmtId="2" fontId="20" fillId="0" borderId="51" xfId="0" applyNumberFormat="1" applyFont="1" applyFill="1" applyBorder="1" applyAlignment="1">
      <alignment horizontal="right" vertical="center"/>
    </xf>
    <xf numFmtId="2" fontId="20" fillId="0" borderId="53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Continuous" vertical="center"/>
    </xf>
    <xf numFmtId="2" fontId="20" fillId="0" borderId="49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17" fillId="0" borderId="49" xfId="0" applyNumberFormat="1" applyFont="1" applyFill="1" applyBorder="1" applyAlignment="1" quotePrefix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/>
    </xf>
    <xf numFmtId="49" fontId="17" fillId="0" borderId="53" xfId="0" applyNumberFormat="1" applyFont="1" applyFill="1" applyBorder="1" applyAlignment="1" quotePrefix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211" fontId="17" fillId="0" borderId="49" xfId="0" applyNumberFormat="1" applyFont="1" applyFill="1" applyBorder="1" applyAlignment="1">
      <alignment vertical="center"/>
    </xf>
    <xf numFmtId="211" fontId="17" fillId="0" borderId="49" xfId="0" applyNumberFormat="1" applyFont="1" applyFill="1" applyBorder="1" applyAlignment="1">
      <alignment horizontal="center" vertical="center"/>
    </xf>
    <xf numFmtId="211" fontId="20" fillId="0" borderId="10" xfId="0" applyNumberFormat="1" applyFont="1" applyFill="1" applyBorder="1" applyAlignment="1">
      <alignment vertical="center"/>
    </xf>
    <xf numFmtId="211" fontId="20" fillId="0" borderId="10" xfId="0" applyNumberFormat="1" applyFont="1" applyFill="1" applyBorder="1" applyAlignment="1">
      <alignment horizontal="center" vertical="center"/>
    </xf>
    <xf numFmtId="1" fontId="20" fillId="0" borderId="49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/>
    </xf>
    <xf numFmtId="0" fontId="20" fillId="0" borderId="53" xfId="0" applyNumberFormat="1" applyFont="1" applyFill="1" applyBorder="1" applyAlignment="1">
      <alignment horizontal="left" vertical="center" wrapText="1" indent="2"/>
    </xf>
    <xf numFmtId="1" fontId="20" fillId="0" borderId="53" xfId="0" applyNumberFormat="1" applyFont="1" applyFill="1" applyBorder="1" applyAlignment="1">
      <alignment horizontal="center" vertical="center" wrapText="1"/>
    </xf>
    <xf numFmtId="2" fontId="20" fillId="0" borderId="49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11" fontId="17" fillId="0" borderId="10" xfId="0" applyNumberFormat="1" applyFont="1" applyFill="1" applyBorder="1" applyAlignment="1">
      <alignment horizontal="center" vertical="center"/>
    </xf>
    <xf numFmtId="2" fontId="20" fillId="0" borderId="49" xfId="0" applyNumberFormat="1" applyFont="1" applyFill="1" applyBorder="1" applyAlignment="1">
      <alignment vertical="center"/>
    </xf>
    <xf numFmtId="2" fontId="20" fillId="0" borderId="51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vertical="center"/>
    </xf>
    <xf numFmtId="211" fontId="20" fillId="0" borderId="10" xfId="0" applyNumberFormat="1" applyFont="1" applyFill="1" applyBorder="1" applyAlignment="1">
      <alignment horizontal="right" vertical="center"/>
    </xf>
    <xf numFmtId="211" fontId="20" fillId="0" borderId="10" xfId="6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2" fontId="17" fillId="0" borderId="10" xfId="0" applyNumberFormat="1" applyFont="1" applyFill="1" applyBorder="1" applyAlignment="1">
      <alignment horizontal="right" vertical="center"/>
    </xf>
    <xf numFmtId="49" fontId="20" fillId="0" borderId="5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211" fontId="17" fillId="0" borderId="4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44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top" wrapText="1"/>
    </xf>
    <xf numFmtId="211" fontId="20" fillId="0" borderId="54" xfId="0" applyNumberFormat="1" applyFont="1" applyFill="1" applyBorder="1" applyAlignment="1">
      <alignment horizontal="center" vertical="center"/>
    </xf>
    <xf numFmtId="211" fontId="20" fillId="0" borderId="54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20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4" fillId="35" borderId="55" xfId="0" applyFont="1" applyFill="1" applyBorder="1" applyAlignment="1">
      <alignment horizontal="center" vertical="center" wrapText="1"/>
    </xf>
    <xf numFmtId="49" fontId="12" fillId="35" borderId="56" xfId="0" applyNumberFormat="1" applyFont="1" applyFill="1" applyBorder="1" applyAlignment="1">
      <alignment horizontal="center" vertical="center" wrapText="1"/>
    </xf>
    <xf numFmtId="0" fontId="12" fillId="35" borderId="56" xfId="0" applyNumberFormat="1" applyFont="1" applyFill="1" applyBorder="1" applyAlignment="1">
      <alignment horizontal="center" vertical="center" wrapText="1"/>
    </xf>
    <xf numFmtId="0" fontId="6" fillId="35" borderId="57" xfId="0" applyNumberFormat="1" applyFont="1" applyFill="1" applyBorder="1" applyAlignment="1">
      <alignment horizontal="center" vertical="center" wrapText="1"/>
    </xf>
    <xf numFmtId="0" fontId="8" fillId="35" borderId="19" xfId="0" applyNumberFormat="1" applyFont="1" applyFill="1" applyBorder="1" applyAlignment="1">
      <alignment horizontal="center" vertical="center" wrapText="1" readingOrder="1"/>
    </xf>
    <xf numFmtId="205" fontId="16" fillId="35" borderId="17" xfId="0" applyNumberFormat="1" applyFont="1" applyFill="1" applyBorder="1" applyAlignment="1">
      <alignment horizontal="center" vertical="center" wrapText="1"/>
    </xf>
    <xf numFmtId="211" fontId="8" fillId="35" borderId="20" xfId="0" applyNumberFormat="1" applyFont="1" applyFill="1" applyBorder="1" applyAlignment="1">
      <alignment vertical="center" wrapText="1"/>
    </xf>
    <xf numFmtId="214" fontId="22" fillId="0" borderId="0" xfId="0" applyNumberFormat="1" applyFont="1" applyFill="1" applyBorder="1" applyAlignment="1">
      <alignment horizontal="center" vertical="center" wrapText="1"/>
    </xf>
    <xf numFmtId="21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 readingOrder="1"/>
    </xf>
    <xf numFmtId="205" fontId="7" fillId="0" borderId="25" xfId="0" applyNumberFormat="1" applyFont="1" applyFill="1" applyBorder="1" applyAlignment="1">
      <alignment horizontal="center" vertical="center" wrapText="1"/>
    </xf>
    <xf numFmtId="211" fontId="22" fillId="0" borderId="24" xfId="0" applyNumberFormat="1" applyFont="1" applyFill="1" applyBorder="1" applyAlignment="1">
      <alignment vertical="center"/>
    </xf>
    <xf numFmtId="211" fontId="22" fillId="0" borderId="26" xfId="0" applyNumberFormat="1" applyFont="1" applyFill="1" applyBorder="1" applyAlignment="1">
      <alignment vertical="center"/>
    </xf>
    <xf numFmtId="2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left" vertical="top" wrapText="1" readingOrder="1"/>
    </xf>
    <xf numFmtId="205" fontId="7" fillId="0" borderId="25" xfId="0" applyNumberFormat="1" applyFont="1" applyFill="1" applyBorder="1" applyAlignment="1">
      <alignment vertical="top" wrapText="1"/>
    </xf>
    <xf numFmtId="211" fontId="22" fillId="0" borderId="24" xfId="0" applyNumberFormat="1" applyFont="1" applyFill="1" applyBorder="1" applyAlignment="1">
      <alignment/>
    </xf>
    <xf numFmtId="211" fontId="22" fillId="0" borderId="26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6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top" wrapText="1" readingOrder="1"/>
    </xf>
    <xf numFmtId="0" fontId="16" fillId="0" borderId="12" xfId="0" applyNumberFormat="1" applyFont="1" applyFill="1" applyBorder="1" applyAlignment="1">
      <alignment horizontal="left" vertical="top" wrapText="1" readingOrder="1"/>
    </xf>
    <xf numFmtId="211" fontId="9" fillId="0" borderId="11" xfId="0" applyNumberFormat="1" applyFont="1" applyFill="1" applyBorder="1" applyAlignment="1">
      <alignment/>
    </xf>
    <xf numFmtId="211" fontId="9" fillId="0" borderId="13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205" fontId="35" fillId="0" borderId="12" xfId="0" applyNumberFormat="1" applyFont="1" applyFill="1" applyBorder="1" applyAlignment="1">
      <alignment vertical="top" wrapText="1"/>
    </xf>
    <xf numFmtId="211" fontId="22" fillId="0" borderId="11" xfId="0" applyNumberFormat="1" applyFont="1" applyFill="1" applyBorder="1" applyAlignment="1">
      <alignment/>
    </xf>
    <xf numFmtId="211" fontId="22" fillId="0" borderId="13" xfId="0" applyNumberFormat="1" applyFont="1" applyFill="1" applyBorder="1" applyAlignment="1">
      <alignment/>
    </xf>
    <xf numFmtId="211" fontId="22" fillId="0" borderId="15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6" fillId="0" borderId="12" xfId="0" applyNumberFormat="1" applyFont="1" applyFill="1" applyBorder="1" applyAlignment="1">
      <alignment horizontal="justify" vertical="top" wrapText="1" readingOrder="1"/>
    </xf>
    <xf numFmtId="0" fontId="21" fillId="0" borderId="11" xfId="0" applyNumberFormat="1" applyFont="1" applyFill="1" applyBorder="1" applyAlignment="1">
      <alignment vertical="center" wrapText="1" readingOrder="1"/>
    </xf>
    <xf numFmtId="205" fontId="16" fillId="0" borderId="12" xfId="0" applyNumberFormat="1" applyFont="1" applyFill="1" applyBorder="1" applyAlignment="1">
      <alignment vertical="top" wrapText="1"/>
    </xf>
    <xf numFmtId="0" fontId="35" fillId="0" borderId="12" xfId="0" applyFont="1" applyFill="1" applyBorder="1" applyAlignment="1">
      <alignment vertical="top" wrapText="1"/>
    </xf>
    <xf numFmtId="213" fontId="22" fillId="0" borderId="11" xfId="0" applyNumberFormat="1" applyFont="1" applyFill="1" applyBorder="1" applyAlignment="1">
      <alignment/>
    </xf>
    <xf numFmtId="213" fontId="22" fillId="0" borderId="13" xfId="6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left" vertical="top" wrapText="1" readingOrder="1"/>
    </xf>
    <xf numFmtId="0" fontId="22" fillId="0" borderId="11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6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11" fontId="22" fillId="0" borderId="11" xfId="0" applyNumberFormat="1" applyFont="1" applyFill="1" applyBorder="1" applyAlignment="1">
      <alignment horizontal="right" vertical="center"/>
    </xf>
    <xf numFmtId="211" fontId="22" fillId="0" borderId="13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16" fillId="0" borderId="12" xfId="0" applyFont="1" applyFill="1" applyBorder="1" applyAlignment="1">
      <alignment vertical="top" wrapText="1"/>
    </xf>
    <xf numFmtId="211" fontId="9" fillId="0" borderId="11" xfId="0" applyNumberFormat="1" applyFont="1" applyFill="1" applyBorder="1" applyAlignment="1">
      <alignment/>
    </xf>
    <xf numFmtId="211" fontId="9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49" fontId="23" fillId="0" borderId="13" xfId="0" applyNumberFormat="1" applyFont="1" applyFill="1" applyBorder="1" applyAlignment="1">
      <alignment horizontal="center" vertical="center"/>
    </xf>
    <xf numFmtId="211" fontId="22" fillId="0" borderId="15" xfId="0" applyNumberFormat="1" applyFont="1" applyFill="1" applyBorder="1" applyAlignment="1">
      <alignment horizontal="right" vertical="center"/>
    </xf>
    <xf numFmtId="2" fontId="22" fillId="0" borderId="11" xfId="0" applyNumberFormat="1" applyFont="1" applyFill="1" applyBorder="1" applyAlignment="1">
      <alignment/>
    </xf>
    <xf numFmtId="211" fontId="9" fillId="0" borderId="15" xfId="0" applyNumberFormat="1" applyFont="1" applyFill="1" applyBorder="1" applyAlignment="1">
      <alignment/>
    </xf>
    <xf numFmtId="214" fontId="22" fillId="0" borderId="0" xfId="0" applyNumberFormat="1" applyFont="1" applyFill="1" applyBorder="1" applyAlignment="1">
      <alignment/>
    </xf>
    <xf numFmtId="204" fontId="35" fillId="0" borderId="12" xfId="0" applyNumberFormat="1" applyFont="1" applyFill="1" applyBorder="1" applyAlignment="1">
      <alignment vertical="top" wrapText="1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211" fontId="22" fillId="0" borderId="11" xfId="0" applyNumberFormat="1" applyFont="1" applyFill="1" applyBorder="1" applyAlignment="1">
      <alignment horizontal="right"/>
    </xf>
    <xf numFmtId="211" fontId="22" fillId="0" borderId="13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211" fontId="22" fillId="0" borderId="15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37" fillId="0" borderId="12" xfId="0" applyNumberFormat="1" applyFont="1" applyFill="1" applyBorder="1" applyAlignment="1">
      <alignment horizontal="left" vertical="top" wrapText="1" readingOrder="1"/>
    </xf>
    <xf numFmtId="2" fontId="22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2" fontId="22" fillId="0" borderId="15" xfId="0" applyNumberFormat="1" applyFont="1" applyFill="1" applyBorder="1" applyAlignment="1">
      <alignment horizontal="right" vertical="center"/>
    </xf>
    <xf numFmtId="214" fontId="22" fillId="0" borderId="11" xfId="0" applyNumberFormat="1" applyFont="1" applyFill="1" applyBorder="1" applyAlignment="1">
      <alignment/>
    </xf>
    <xf numFmtId="214" fontId="9" fillId="0" borderId="11" xfId="0" applyNumberFormat="1" applyFont="1" applyFill="1" applyBorder="1" applyAlignment="1">
      <alignment/>
    </xf>
    <xf numFmtId="214" fontId="9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>
      <alignment/>
    </xf>
    <xf numFmtId="0" fontId="23" fillId="0" borderId="61" xfId="0" applyFont="1" applyFill="1" applyBorder="1" applyAlignment="1">
      <alignment vertical="center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left" vertical="top" wrapText="1" readingOrder="1"/>
    </xf>
    <xf numFmtId="0" fontId="35" fillId="0" borderId="39" xfId="0" applyFont="1" applyFill="1" applyBorder="1" applyAlignment="1">
      <alignment vertical="top" wrapText="1"/>
    </xf>
    <xf numFmtId="0" fontId="22" fillId="0" borderId="38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3" fillId="0" borderId="6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/>
    </xf>
    <xf numFmtId="211" fontId="22" fillId="0" borderId="24" xfId="0" applyNumberFormat="1" applyFont="1" applyFill="1" applyBorder="1" applyAlignment="1">
      <alignment/>
    </xf>
    <xf numFmtId="211" fontId="22" fillId="0" borderId="26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horizontal="center" vertical="top"/>
    </xf>
    <xf numFmtId="0" fontId="23" fillId="0" borderId="62" xfId="0" applyFont="1" applyFill="1" applyBorder="1" applyAlignment="1">
      <alignment vertical="center"/>
    </xf>
    <xf numFmtId="49" fontId="23" fillId="0" borderId="63" xfId="0" applyNumberFormat="1" applyFont="1" applyFill="1" applyBorder="1" applyAlignment="1">
      <alignment horizontal="center" vertical="top"/>
    </xf>
    <xf numFmtId="49" fontId="23" fillId="0" borderId="64" xfId="0" applyNumberFormat="1" applyFont="1" applyFill="1" applyBorder="1" applyAlignment="1">
      <alignment horizontal="center" vertical="top"/>
    </xf>
    <xf numFmtId="0" fontId="21" fillId="0" borderId="29" xfId="0" applyFont="1" applyFill="1" applyBorder="1" applyAlignment="1">
      <alignment horizontal="left" vertical="top" wrapText="1"/>
    </xf>
    <xf numFmtId="0" fontId="35" fillId="0" borderId="30" xfId="0" applyFont="1" applyFill="1" applyBorder="1" applyAlignment="1">
      <alignment vertical="top" wrapText="1"/>
    </xf>
    <xf numFmtId="211" fontId="22" fillId="0" borderId="29" xfId="0" applyNumberFormat="1" applyFont="1" applyFill="1" applyBorder="1" applyAlignment="1">
      <alignment/>
    </xf>
    <xf numFmtId="211" fontId="22" fillId="0" borderId="31" xfId="0" applyNumberFormat="1" applyFont="1" applyFill="1" applyBorder="1" applyAlignment="1">
      <alignment/>
    </xf>
    <xf numFmtId="0" fontId="22" fillId="0" borderId="31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vertical="top"/>
    </xf>
    <xf numFmtId="205" fontId="23" fillId="0" borderId="0" xfId="0" applyNumberFormat="1" applyFont="1" applyFill="1" applyBorder="1" applyAlignment="1">
      <alignment horizontal="center" vertical="top"/>
    </xf>
    <xf numFmtId="204" fontId="23" fillId="0" borderId="0" xfId="0" applyNumberFormat="1" applyFont="1" applyFill="1" applyBorder="1" applyAlignment="1">
      <alignment horizontal="center" vertical="top"/>
    </xf>
    <xf numFmtId="211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23" fillId="0" borderId="33" xfId="0" applyFont="1" applyBorder="1" applyAlignment="1">
      <alignment/>
    </xf>
    <xf numFmtId="0" fontId="17" fillId="0" borderId="34" xfId="0" applyFont="1" applyBorder="1" applyAlignment="1">
      <alignment horizontal="center" wrapText="1"/>
    </xf>
    <xf numFmtId="214" fontId="17" fillId="0" borderId="33" xfId="0" applyNumberFormat="1" applyFont="1" applyBorder="1" applyAlignment="1">
      <alignment/>
    </xf>
    <xf numFmtId="214" fontId="17" fillId="0" borderId="34" xfId="0" applyNumberFormat="1" applyFont="1" applyBorder="1" applyAlignment="1">
      <alignment/>
    </xf>
    <xf numFmtId="214" fontId="17" fillId="0" borderId="19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34" borderId="65" xfId="0" applyFont="1" applyFill="1" applyBorder="1" applyAlignment="1">
      <alignment horizontal="centerContinuous" vertical="center" wrapText="1"/>
    </xf>
    <xf numFmtId="0" fontId="17" fillId="34" borderId="16" xfId="0" applyFont="1" applyFill="1" applyBorder="1" applyAlignment="1">
      <alignment horizontal="centerContinuous" vertical="center" wrapText="1"/>
    </xf>
    <xf numFmtId="0" fontId="17" fillId="34" borderId="17" xfId="0" applyFont="1" applyFill="1" applyBorder="1" applyAlignment="1">
      <alignment horizontal="centerContinuous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Continuous" vertical="center" wrapText="1"/>
    </xf>
    <xf numFmtId="0" fontId="23" fillId="0" borderId="48" xfId="0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17" fillId="0" borderId="45" xfId="0" applyFont="1" applyBorder="1" applyAlignment="1">
      <alignment/>
    </xf>
    <xf numFmtId="0" fontId="23" fillId="0" borderId="23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/>
    </xf>
    <xf numFmtId="214" fontId="17" fillId="0" borderId="24" xfId="0" applyNumberFormat="1" applyFont="1" applyBorder="1" applyAlignment="1">
      <alignment/>
    </xf>
    <xf numFmtId="214" fontId="17" fillId="0" borderId="26" xfId="0" applyNumberFormat="1" applyFont="1" applyBorder="1" applyAlignment="1">
      <alignment/>
    </xf>
    <xf numFmtId="214" fontId="17" fillId="0" borderId="22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3" fillId="0" borderId="27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24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9" fillId="0" borderId="12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/>
    </xf>
    <xf numFmtId="0" fontId="39" fillId="0" borderId="0" xfId="0" applyFont="1" applyAlignment="1">
      <alignment/>
    </xf>
    <xf numFmtId="0" fontId="38" fillId="0" borderId="11" xfId="0" applyFont="1" applyBorder="1" applyAlignment="1">
      <alignment wrapText="1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9" fillId="0" borderId="11" xfId="0" applyFont="1" applyFill="1" applyBorder="1" applyAlignment="1">
      <alignment/>
    </xf>
    <xf numFmtId="0" fontId="39" fillId="0" borderId="13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/>
    </xf>
    <xf numFmtId="0" fontId="39" fillId="0" borderId="0" xfId="0" applyFont="1" applyFill="1" applyAlignment="1">
      <alignment/>
    </xf>
    <xf numFmtId="0" fontId="23" fillId="0" borderId="27" xfId="0" applyFont="1" applyFill="1" applyBorder="1" applyAlignment="1">
      <alignment vertical="center"/>
    </xf>
    <xf numFmtId="0" fontId="21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23" fillId="0" borderId="48" xfId="0" applyFont="1" applyFill="1" applyBorder="1" applyAlignment="1">
      <alignment/>
    </xf>
    <xf numFmtId="0" fontId="38" fillId="0" borderId="43" xfId="0" applyFont="1" applyFill="1" applyBorder="1" applyAlignment="1">
      <alignment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/>
    </xf>
    <xf numFmtId="0" fontId="39" fillId="0" borderId="46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38" fillId="0" borderId="29" xfId="0" applyFont="1" applyFill="1" applyBorder="1" applyAlignment="1">
      <alignment wrapText="1"/>
    </xf>
    <xf numFmtId="0" fontId="39" fillId="0" borderId="29" xfId="0" applyFont="1" applyFill="1" applyBorder="1" applyAlignment="1">
      <alignment/>
    </xf>
    <xf numFmtId="0" fontId="39" fillId="0" borderId="31" xfId="0" applyFont="1" applyFill="1" applyBorder="1" applyAlignment="1">
      <alignment vertical="center" wrapText="1"/>
    </xf>
    <xf numFmtId="0" fontId="39" fillId="0" borderId="32" xfId="0" applyFont="1" applyFill="1" applyBorder="1" applyAlignment="1">
      <alignment/>
    </xf>
    <xf numFmtId="0" fontId="6" fillId="0" borderId="43" xfId="0" applyFont="1" applyFill="1" applyBorder="1" applyAlignment="1">
      <alignment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0" fontId="38" fillId="0" borderId="38" xfId="0" applyFont="1" applyFill="1" applyBorder="1" applyAlignment="1">
      <alignment wrapText="1"/>
    </xf>
    <xf numFmtId="49" fontId="26" fillId="0" borderId="39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/>
    </xf>
    <xf numFmtId="0" fontId="39" fillId="0" borderId="40" xfId="0" applyFont="1" applyFill="1" applyBorder="1" applyAlignment="1">
      <alignment vertical="center" wrapText="1"/>
    </xf>
    <xf numFmtId="0" fontId="39" fillId="0" borderId="4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49" fontId="26" fillId="0" borderId="17" xfId="0" applyNumberFormat="1" applyFont="1" applyFill="1" applyBorder="1" applyAlignment="1">
      <alignment horizontal="center" vertical="center" wrapText="1"/>
    </xf>
    <xf numFmtId="214" fontId="20" fillId="0" borderId="21" xfId="0" applyNumberFormat="1" applyFont="1" applyFill="1" applyBorder="1" applyAlignment="1">
      <alignment/>
    </xf>
    <xf numFmtId="0" fontId="23" fillId="0" borderId="67" xfId="0" applyFont="1" applyFill="1" applyBorder="1" applyAlignment="1">
      <alignment/>
    </xf>
    <xf numFmtId="0" fontId="21" fillId="0" borderId="41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/>
    </xf>
    <xf numFmtId="0" fontId="39" fillId="0" borderId="68" xfId="0" applyFont="1" applyFill="1" applyBorder="1" applyAlignment="1">
      <alignment vertical="center" wrapText="1"/>
    </xf>
    <xf numFmtId="0" fontId="39" fillId="0" borderId="69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0" borderId="23" xfId="0" applyFont="1" applyFill="1" applyBorder="1" applyAlignment="1">
      <alignment/>
    </xf>
    <xf numFmtId="0" fontId="21" fillId="0" borderId="24" xfId="0" applyFont="1" applyFill="1" applyBorder="1" applyAlignment="1">
      <alignment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/>
    </xf>
    <xf numFmtId="0" fontId="17" fillId="0" borderId="26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/>
    </xf>
    <xf numFmtId="0" fontId="20" fillId="0" borderId="40" xfId="0" applyFont="1" applyFill="1" applyBorder="1" applyAlignment="1">
      <alignment vertical="center" wrapText="1"/>
    </xf>
    <xf numFmtId="0" fontId="20" fillId="0" borderId="42" xfId="0" applyFont="1" applyFill="1" applyBorder="1" applyAlignment="1">
      <alignment/>
    </xf>
    <xf numFmtId="0" fontId="17" fillId="0" borderId="19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17" fillId="0" borderId="41" xfId="0" applyFont="1" applyFill="1" applyBorder="1" applyAlignment="1">
      <alignment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211" fontId="20" fillId="0" borderId="24" xfId="0" applyNumberFormat="1" applyFont="1" applyFill="1" applyBorder="1" applyAlignment="1">
      <alignment/>
    </xf>
    <xf numFmtId="211" fontId="20" fillId="0" borderId="26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211" fontId="20" fillId="0" borderId="11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211" fontId="20" fillId="36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11" fontId="20" fillId="36" borderId="15" xfId="0" applyNumberFormat="1" applyFont="1" applyFill="1" applyBorder="1" applyAlignment="1">
      <alignment/>
    </xf>
    <xf numFmtId="0" fontId="23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6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7" fillId="0" borderId="49" xfId="0" applyNumberFormat="1" applyFont="1" applyFill="1" applyBorder="1" applyAlignment="1">
      <alignment horizontal="right" vertical="center" wrapText="1"/>
    </xf>
    <xf numFmtId="2" fontId="17" fillId="0" borderId="53" xfId="0" applyNumberFormat="1" applyFont="1" applyFill="1" applyBorder="1" applyAlignment="1">
      <alignment horizontal="right" vertical="center" wrapText="1"/>
    </xf>
    <xf numFmtId="2" fontId="17" fillId="0" borderId="51" xfId="0" applyNumberFormat="1" applyFont="1" applyFill="1" applyBorder="1" applyAlignment="1">
      <alignment horizontal="right" vertical="center" wrapText="1"/>
    </xf>
    <xf numFmtId="2" fontId="17" fillId="0" borderId="49" xfId="0" applyNumberFormat="1" applyFont="1" applyFill="1" applyBorder="1" applyAlignment="1">
      <alignment horizontal="center" vertical="center"/>
    </xf>
    <xf numFmtId="2" fontId="17" fillId="0" borderId="51" xfId="0" applyNumberFormat="1" applyFont="1" applyFill="1" applyBorder="1" applyAlignment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211" fontId="17" fillId="35" borderId="49" xfId="0" applyNumberFormat="1" applyFont="1" applyFill="1" applyBorder="1" applyAlignment="1">
      <alignment horizontal="center" vertical="center" wrapText="1"/>
    </xf>
    <xf numFmtId="211" fontId="17" fillId="35" borderId="53" xfId="0" applyNumberFormat="1" applyFont="1" applyFill="1" applyBorder="1" applyAlignment="1">
      <alignment horizontal="center" vertical="center" wrapText="1"/>
    </xf>
    <xf numFmtId="211" fontId="17" fillId="35" borderId="49" xfId="0" applyNumberFormat="1" applyFont="1" applyFill="1" applyBorder="1" applyAlignment="1">
      <alignment horizontal="right" vertical="center" wrapText="1"/>
    </xf>
    <xf numFmtId="211" fontId="17" fillId="35" borderId="5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 readingOrder="1"/>
    </xf>
    <xf numFmtId="0" fontId="17" fillId="0" borderId="29" xfId="0" applyNumberFormat="1" applyFont="1" applyFill="1" applyBorder="1" applyAlignment="1">
      <alignment horizontal="center" vertical="center" wrapText="1" readingOrder="1"/>
    </xf>
    <xf numFmtId="205" fontId="16" fillId="0" borderId="45" xfId="0" applyNumberFormat="1" applyFont="1" applyFill="1" applyBorder="1" applyAlignment="1">
      <alignment horizontal="center" vertical="center" wrapText="1"/>
    </xf>
    <xf numFmtId="205" fontId="16" fillId="0" borderId="30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5" fontId="19" fillId="0" borderId="73" xfId="0" applyNumberFormat="1" applyFont="1" applyFill="1" applyBorder="1" applyAlignment="1">
      <alignment horizontal="center" vertical="center" wrapText="1"/>
    </xf>
    <xf numFmtId="205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left" vertical="center" wrapText="1" readingOrder="1"/>
    </xf>
    <xf numFmtId="0" fontId="21" fillId="0" borderId="24" xfId="0" applyNumberFormat="1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20" fillId="0" borderId="33" xfId="0" applyFont="1" applyBorder="1" applyAlignment="1">
      <alignment/>
    </xf>
    <xf numFmtId="0" fontId="4" fillId="0" borderId="6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20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214" fontId="4" fillId="0" borderId="0" xfId="0" applyNumberFormat="1" applyFont="1" applyFill="1" applyBorder="1" applyAlignment="1">
      <alignment horizontal="center"/>
    </xf>
    <xf numFmtId="214" fontId="5" fillId="0" borderId="10" xfId="0" applyNumberFormat="1" applyFont="1" applyFill="1" applyBorder="1" applyAlignment="1">
      <alignment horizontal="center" vertical="center" wrapText="1"/>
    </xf>
    <xf numFmtId="214" fontId="5" fillId="0" borderId="10" xfId="0" applyNumberFormat="1" applyFont="1" applyBorder="1" applyAlignment="1">
      <alignment horizontal="center" vertical="center"/>
    </xf>
    <xf numFmtId="21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5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1"/>
      <sheetName val="Partq 01,01,2019"/>
    </sheetNames>
    <sheetDataSet>
      <sheetData sheetId="15"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5">
          <cell r="C15">
            <v>3964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33">
          <cell r="C33">
            <v>30</v>
          </cell>
        </row>
        <row r="38">
          <cell r="C38">
            <v>3502</v>
          </cell>
        </row>
        <row r="40">
          <cell r="C40">
            <v>50</v>
          </cell>
        </row>
        <row r="46">
          <cell r="C46">
            <v>1000</v>
          </cell>
        </row>
        <row r="50">
          <cell r="C50">
            <v>2739.7</v>
          </cell>
        </row>
        <row r="51">
          <cell r="C51">
            <v>165</v>
          </cell>
        </row>
        <row r="84">
          <cell r="C84">
            <v>-762</v>
          </cell>
        </row>
      </sheetData>
      <sheetData sheetId="17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18">
        <row r="5">
          <cell r="C5">
            <v>62050</v>
          </cell>
        </row>
        <row r="6">
          <cell r="C6">
            <v>119000</v>
          </cell>
        </row>
        <row r="7">
          <cell r="C7">
            <v>46000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2">
          <cell r="C12">
            <v>420</v>
          </cell>
        </row>
        <row r="13">
          <cell r="C13">
            <v>1800</v>
          </cell>
        </row>
        <row r="14">
          <cell r="C14">
            <v>300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30">
          <cell r="C30">
            <v>750</v>
          </cell>
        </row>
        <row r="31">
          <cell r="C31">
            <v>1000</v>
          </cell>
        </row>
        <row r="32">
          <cell r="D32">
            <v>813096.9</v>
          </cell>
          <cell r="E32">
            <v>112.5</v>
          </cell>
        </row>
        <row r="33">
          <cell r="C33">
            <v>10428.699999999999</v>
          </cell>
        </row>
        <row r="36">
          <cell r="C36">
            <v>25825</v>
          </cell>
        </row>
        <row r="40">
          <cell r="C40">
            <v>81966.119</v>
          </cell>
        </row>
        <row r="41">
          <cell r="C41">
            <v>6498.557</v>
          </cell>
        </row>
        <row r="42">
          <cell r="C42">
            <v>26747.681</v>
          </cell>
        </row>
        <row r="43">
          <cell r="C43">
            <v>9450</v>
          </cell>
        </row>
      </sheetData>
      <sheetData sheetId="19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98625</v>
          </cell>
        </row>
        <row r="24">
          <cell r="C24">
            <v>696225</v>
          </cell>
        </row>
        <row r="25">
          <cell r="C25">
            <v>241573.8</v>
          </cell>
          <cell r="E25">
            <v>170720</v>
          </cell>
          <cell r="AC25">
            <v>230</v>
          </cell>
          <cell r="AS25">
            <v>244.8</v>
          </cell>
          <cell r="BC25">
            <v>1250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12779.7</v>
          </cell>
          <cell r="S28">
            <v>220</v>
          </cell>
          <cell r="AX28">
            <v>18500</v>
          </cell>
          <cell r="BB28">
            <v>2626.3</v>
          </cell>
          <cell r="BC28">
            <v>2100</v>
          </cell>
          <cell r="BD28">
            <v>420</v>
          </cell>
          <cell r="BF28">
            <v>2036</v>
          </cell>
        </row>
        <row r="29">
          <cell r="C29">
            <v>156218.69</v>
          </cell>
        </row>
        <row r="30">
          <cell r="BB30">
            <v>23659</v>
          </cell>
          <cell r="BC30">
            <v>16000</v>
          </cell>
        </row>
        <row r="31">
          <cell r="AC31">
            <v>5400</v>
          </cell>
          <cell r="BC31">
            <v>3238</v>
          </cell>
        </row>
        <row r="32">
          <cell r="C32">
            <v>36498.4</v>
          </cell>
          <cell r="AC32">
            <v>800</v>
          </cell>
          <cell r="AD32">
            <v>35698.4</v>
          </cell>
          <cell r="BB32">
            <v>54227.5</v>
          </cell>
        </row>
        <row r="36">
          <cell r="AW36">
            <v>1990</v>
          </cell>
        </row>
        <row r="37">
          <cell r="C37">
            <v>4490</v>
          </cell>
          <cell r="AR37">
            <v>3500</v>
          </cell>
          <cell r="AU37">
            <v>990</v>
          </cell>
        </row>
        <row r="38">
          <cell r="C38">
            <v>330</v>
          </cell>
          <cell r="AC38">
            <v>300</v>
          </cell>
          <cell r="BB38">
            <v>3502</v>
          </cell>
          <cell r="BC38">
            <v>2321</v>
          </cell>
        </row>
        <row r="39">
          <cell r="C39">
            <v>50</v>
          </cell>
          <cell r="AC39">
            <v>50</v>
          </cell>
          <cell r="AY39">
            <v>13750</v>
          </cell>
        </row>
        <row r="40">
          <cell r="C40">
            <v>22000</v>
          </cell>
          <cell r="AQ40">
            <v>22000</v>
          </cell>
        </row>
        <row r="42">
          <cell r="C42">
            <v>59762.86699999999</v>
          </cell>
          <cell r="AV42">
            <v>59762.86699999999</v>
          </cell>
        </row>
        <row r="44">
          <cell r="E44">
            <v>175832.3</v>
          </cell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13888</v>
          </cell>
          <cell r="AD44">
            <v>35698.4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2739.7</v>
          </cell>
          <cell r="AQ44">
            <v>22500</v>
          </cell>
          <cell r="AR44">
            <v>3500</v>
          </cell>
          <cell r="AS44">
            <v>244.8</v>
          </cell>
          <cell r="AT44">
            <v>569</v>
          </cell>
          <cell r="AV44">
            <v>59762.86699999999</v>
          </cell>
          <cell r="AW44">
            <v>1990</v>
          </cell>
          <cell r="AX44">
            <v>18500</v>
          </cell>
          <cell r="AY44">
            <v>13750</v>
          </cell>
          <cell r="BB44">
            <v>84014.8</v>
          </cell>
          <cell r="BF44">
            <v>3201</v>
          </cell>
          <cell r="BG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pane ySplit="10" topLeftCell="A11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6.421875" style="330" customWidth="1"/>
    <col min="2" max="2" width="54.8515625" style="330" customWidth="1"/>
    <col min="3" max="3" width="9.28125" style="330" customWidth="1"/>
    <col min="4" max="4" width="12.57421875" style="330" customWidth="1"/>
    <col min="5" max="5" width="13.7109375" style="330" customWidth="1"/>
    <col min="6" max="6" width="10.00390625" style="330" customWidth="1"/>
    <col min="7" max="7" width="9.8515625" style="330" bestFit="1" customWidth="1"/>
    <col min="8" max="16384" width="9.140625" style="330" customWidth="1"/>
  </cols>
  <sheetData>
    <row r="1" ht="15.75">
      <c r="E1" s="8" t="s">
        <v>1004</v>
      </c>
    </row>
    <row r="2" ht="122.25" customHeight="1"/>
    <row r="3" spans="1:9" s="331" customFormat="1" ht="30.75" customHeight="1">
      <c r="A3" s="752" t="s">
        <v>261</v>
      </c>
      <c r="B3" s="752"/>
      <c r="C3" s="752"/>
      <c r="D3" s="752"/>
      <c r="E3" s="752"/>
      <c r="F3" s="752"/>
      <c r="I3" s="332"/>
    </row>
    <row r="4" spans="1:6" s="333" customFormat="1" ht="15.75">
      <c r="A4" s="753" t="s">
        <v>16</v>
      </c>
      <c r="B4" s="753"/>
      <c r="C4" s="753"/>
      <c r="D4" s="753"/>
      <c r="E4" s="753"/>
      <c r="F4" s="753"/>
    </row>
    <row r="5" spans="1:6" ht="12.75">
      <c r="A5" s="334"/>
      <c r="B5" s="334"/>
      <c r="C5" s="334"/>
      <c r="F5" s="335" t="s">
        <v>529</v>
      </c>
    </row>
    <row r="6" spans="1:6" ht="12.75">
      <c r="A6" s="754" t="s">
        <v>300</v>
      </c>
      <c r="B6" s="754" t="s">
        <v>787</v>
      </c>
      <c r="C6" s="754" t="s">
        <v>299</v>
      </c>
      <c r="D6" s="754" t="s">
        <v>310</v>
      </c>
      <c r="E6" s="336" t="s">
        <v>258</v>
      </c>
      <c r="F6" s="336"/>
    </row>
    <row r="7" spans="1:6" ht="25.5">
      <c r="A7" s="755"/>
      <c r="B7" s="755"/>
      <c r="C7" s="755"/>
      <c r="D7" s="755"/>
      <c r="E7" s="337" t="s">
        <v>301</v>
      </c>
      <c r="F7" s="337" t="s">
        <v>302</v>
      </c>
    </row>
    <row r="8" spans="1:6" s="334" customFormat="1" ht="12.75">
      <c r="A8" s="338">
        <v>1</v>
      </c>
      <c r="B8" s="337">
        <v>2</v>
      </c>
      <c r="C8" s="339">
        <v>3</v>
      </c>
      <c r="D8" s="339">
        <v>4</v>
      </c>
      <c r="E8" s="339">
        <v>5</v>
      </c>
      <c r="F8" s="337">
        <v>6</v>
      </c>
    </row>
    <row r="9" spans="1:6" s="343" customFormat="1" ht="12" customHeight="1">
      <c r="A9" s="340" t="s">
        <v>525</v>
      </c>
      <c r="B9" s="341" t="s">
        <v>1076</v>
      </c>
      <c r="C9" s="342"/>
      <c r="D9" s="750">
        <f>E9+F9</f>
        <v>1268815.6</v>
      </c>
      <c r="E9" s="750">
        <f>E11+E91</f>
        <v>1268815.6</v>
      </c>
      <c r="F9" s="748">
        <f>F61</f>
        <v>0</v>
      </c>
    </row>
    <row r="10" spans="1:6" ht="12.75">
      <c r="A10" s="344"/>
      <c r="B10" s="345" t="s">
        <v>788</v>
      </c>
      <c r="C10" s="342"/>
      <c r="D10" s="751"/>
      <c r="E10" s="751"/>
      <c r="F10" s="749"/>
    </row>
    <row r="11" spans="1:6" ht="12" customHeight="1">
      <c r="A11" s="346" t="s">
        <v>526</v>
      </c>
      <c r="B11" s="347" t="s">
        <v>789</v>
      </c>
      <c r="C11" s="348">
        <v>7100</v>
      </c>
      <c r="D11" s="742">
        <f>E11</f>
        <v>1096783.1</v>
      </c>
      <c r="E11" s="742">
        <f>E14+E18+E21+E45+E61</f>
        <v>1096783.1</v>
      </c>
      <c r="F11" s="348" t="s">
        <v>534</v>
      </c>
    </row>
    <row r="12" spans="1:6" s="354" customFormat="1" ht="12.75" customHeight="1">
      <c r="A12" s="350"/>
      <c r="B12" s="351" t="s">
        <v>17</v>
      </c>
      <c r="C12" s="352"/>
      <c r="D12" s="744"/>
      <c r="E12" s="744"/>
      <c r="F12" s="352"/>
    </row>
    <row r="13" spans="1:6" ht="12.75">
      <c r="A13" s="350"/>
      <c r="B13" s="351" t="s">
        <v>880</v>
      </c>
      <c r="C13" s="355"/>
      <c r="D13" s="743"/>
      <c r="E13" s="743"/>
      <c r="F13" s="352"/>
    </row>
    <row r="14" spans="1:6" s="354" customFormat="1" ht="12.75">
      <c r="A14" s="346" t="s">
        <v>328</v>
      </c>
      <c r="B14" s="357" t="s">
        <v>879</v>
      </c>
      <c r="C14" s="358">
        <v>7131</v>
      </c>
      <c r="D14" s="742">
        <f>E14</f>
        <v>108050</v>
      </c>
      <c r="E14" s="742">
        <f>E16+E17</f>
        <v>108050</v>
      </c>
      <c r="F14" s="348" t="s">
        <v>534</v>
      </c>
    </row>
    <row r="15" spans="1:6" ht="12.75">
      <c r="A15" s="350"/>
      <c r="B15" s="359" t="s">
        <v>880</v>
      </c>
      <c r="C15" s="360"/>
      <c r="D15" s="743"/>
      <c r="E15" s="743"/>
      <c r="F15" s="352"/>
    </row>
    <row r="16" spans="1:6" ht="25.5">
      <c r="A16" s="361" t="s">
        <v>18</v>
      </c>
      <c r="B16" s="362" t="s">
        <v>881</v>
      </c>
      <c r="C16" s="339"/>
      <c r="D16" s="363">
        <f>E16</f>
        <v>62050</v>
      </c>
      <c r="E16" s="363">
        <f>'[3]Ekamutner'!$C$5</f>
        <v>62050</v>
      </c>
      <c r="F16" s="339" t="s">
        <v>534</v>
      </c>
    </row>
    <row r="17" spans="1:6" ht="25.5">
      <c r="A17" s="361" t="s">
        <v>19</v>
      </c>
      <c r="B17" s="362" t="s">
        <v>882</v>
      </c>
      <c r="C17" s="339"/>
      <c r="D17" s="363">
        <f>E17</f>
        <v>46000</v>
      </c>
      <c r="E17" s="363">
        <f>'[3]Ekamutner'!$C$7</f>
        <v>46000</v>
      </c>
      <c r="F17" s="339" t="s">
        <v>534</v>
      </c>
    </row>
    <row r="18" spans="1:6" s="354" customFormat="1" ht="12.75">
      <c r="A18" s="346" t="s">
        <v>329</v>
      </c>
      <c r="B18" s="357" t="s">
        <v>883</v>
      </c>
      <c r="C18" s="358">
        <v>7136</v>
      </c>
      <c r="D18" s="349">
        <f>E18</f>
        <v>119000</v>
      </c>
      <c r="E18" s="349">
        <f>E20</f>
        <v>119000</v>
      </c>
      <c r="F18" s="348" t="s">
        <v>534</v>
      </c>
    </row>
    <row r="19" spans="1:6" ht="12.75">
      <c r="A19" s="350"/>
      <c r="B19" s="359" t="s">
        <v>880</v>
      </c>
      <c r="C19" s="360"/>
      <c r="D19" s="364"/>
      <c r="E19" s="364"/>
      <c r="F19" s="352"/>
    </row>
    <row r="20" spans="1:6" ht="12.75">
      <c r="A20" s="361" t="s">
        <v>20</v>
      </c>
      <c r="B20" s="362" t="s">
        <v>884</v>
      </c>
      <c r="C20" s="339"/>
      <c r="D20" s="363">
        <f>E20</f>
        <v>119000</v>
      </c>
      <c r="E20" s="363">
        <f>'[3]Ekamutner'!$C$6</f>
        <v>119000</v>
      </c>
      <c r="F20" s="339" t="s">
        <v>534</v>
      </c>
    </row>
    <row r="21" spans="1:6" s="354" customFormat="1" ht="28.5" customHeight="1">
      <c r="A21" s="346" t="s">
        <v>332</v>
      </c>
      <c r="B21" s="357" t="s">
        <v>885</v>
      </c>
      <c r="C21" s="358">
        <v>7145</v>
      </c>
      <c r="D21" s="349">
        <f>E21</f>
        <v>14270</v>
      </c>
      <c r="E21" s="349">
        <f>E23</f>
        <v>14270</v>
      </c>
      <c r="F21" s="348" t="s">
        <v>534</v>
      </c>
    </row>
    <row r="22" spans="1:6" ht="12.75">
      <c r="A22" s="350"/>
      <c r="B22" s="359" t="s">
        <v>880</v>
      </c>
      <c r="C22" s="355"/>
      <c r="D22" s="365"/>
      <c r="E22" s="365"/>
      <c r="F22" s="352"/>
    </row>
    <row r="23" spans="1:6" ht="12.75">
      <c r="A23" s="366" t="s">
        <v>21</v>
      </c>
      <c r="B23" s="367" t="s">
        <v>886</v>
      </c>
      <c r="C23" s="358">
        <v>71452</v>
      </c>
      <c r="D23" s="368">
        <f>E23</f>
        <v>14270</v>
      </c>
      <c r="E23" s="368">
        <f>E26+E30+E31+E32+E34+E35+E37+E39+E40+E42+E41+E43+E44</f>
        <v>14270</v>
      </c>
      <c r="F23" s="369" t="s">
        <v>534</v>
      </c>
    </row>
    <row r="24" spans="1:6" ht="0.75" customHeight="1">
      <c r="A24" s="370"/>
      <c r="B24" s="371" t="s">
        <v>256</v>
      </c>
      <c r="C24" s="372"/>
      <c r="D24" s="353"/>
      <c r="E24" s="373"/>
      <c r="F24" s="374"/>
    </row>
    <row r="25" spans="1:6" ht="12.75">
      <c r="A25" s="375"/>
      <c r="B25" s="376" t="s">
        <v>880</v>
      </c>
      <c r="C25" s="377"/>
      <c r="D25" s="356"/>
      <c r="E25" s="378"/>
      <c r="F25" s="379"/>
    </row>
    <row r="26" spans="1:6" ht="35.25" customHeight="1">
      <c r="A26" s="366" t="s">
        <v>22</v>
      </c>
      <c r="B26" s="380" t="s">
        <v>151</v>
      </c>
      <c r="C26" s="369"/>
      <c r="D26" s="381">
        <f>E26</f>
        <v>1000</v>
      </c>
      <c r="E26" s="381">
        <f>E28+E29</f>
        <v>1000</v>
      </c>
      <c r="F26" s="369" t="s">
        <v>534</v>
      </c>
    </row>
    <row r="27" spans="1:6" ht="12.75">
      <c r="A27" s="355"/>
      <c r="B27" s="382" t="s">
        <v>259</v>
      </c>
      <c r="C27" s="355"/>
      <c r="D27" s="383"/>
      <c r="E27" s="383"/>
      <c r="F27" s="379"/>
    </row>
    <row r="28" spans="1:6" ht="12.75">
      <c r="A28" s="361" t="s">
        <v>23</v>
      </c>
      <c r="B28" s="384" t="s">
        <v>887</v>
      </c>
      <c r="C28" s="339"/>
      <c r="D28" s="363">
        <f>E28</f>
        <v>1000</v>
      </c>
      <c r="E28" s="363">
        <f>'[3]Ekamutner'!$C$10</f>
        <v>1000</v>
      </c>
      <c r="F28" s="339"/>
    </row>
    <row r="29" spans="1:6" ht="12.75">
      <c r="A29" s="361" t="s">
        <v>24</v>
      </c>
      <c r="B29" s="384" t="s">
        <v>888</v>
      </c>
      <c r="C29" s="339"/>
      <c r="D29" s="363">
        <f>E29</f>
        <v>0</v>
      </c>
      <c r="E29" s="363">
        <v>0</v>
      </c>
      <c r="F29" s="339" t="s">
        <v>534</v>
      </c>
    </row>
    <row r="30" spans="1:6" ht="89.25">
      <c r="A30" s="361" t="s">
        <v>25</v>
      </c>
      <c r="B30" s="385" t="s">
        <v>890</v>
      </c>
      <c r="C30" s="339"/>
      <c r="D30" s="363">
        <f>E30</f>
        <v>50</v>
      </c>
      <c r="E30" s="363">
        <f>'[3]Ekamutner'!$C$9</f>
        <v>50</v>
      </c>
      <c r="F30" s="339" t="s">
        <v>534</v>
      </c>
    </row>
    <row r="31" spans="1:6" ht="38.25">
      <c r="A31" s="338" t="s">
        <v>26</v>
      </c>
      <c r="B31" s="385" t="s">
        <v>891</v>
      </c>
      <c r="C31" s="339"/>
      <c r="D31" s="363">
        <f>E31</f>
        <v>50</v>
      </c>
      <c r="E31" s="363">
        <f>'[3]Ekamutner'!$C$11</f>
        <v>50</v>
      </c>
      <c r="F31" s="339" t="s">
        <v>534</v>
      </c>
    </row>
    <row r="32" spans="1:6" ht="63.75">
      <c r="A32" s="361" t="s">
        <v>27</v>
      </c>
      <c r="B32" s="385" t="s">
        <v>433</v>
      </c>
      <c r="C32" s="339"/>
      <c r="D32" s="363">
        <f>E32</f>
        <v>7000</v>
      </c>
      <c r="E32" s="363">
        <f>'[3]Ekamutner'!$C$19</f>
        <v>7000</v>
      </c>
      <c r="F32" s="339" t="s">
        <v>534</v>
      </c>
    </row>
    <row r="33" spans="1:6" ht="25.5">
      <c r="A33" s="361" t="s">
        <v>28</v>
      </c>
      <c r="B33" s="385" t="s">
        <v>892</v>
      </c>
      <c r="C33" s="339"/>
      <c r="D33" s="363"/>
      <c r="E33" s="363"/>
      <c r="F33" s="339" t="s">
        <v>534</v>
      </c>
    </row>
    <row r="34" spans="1:6" ht="68.25" customHeight="1">
      <c r="A34" s="361" t="s">
        <v>29</v>
      </c>
      <c r="B34" s="385" t="s">
        <v>916</v>
      </c>
      <c r="C34" s="339"/>
      <c r="D34" s="363">
        <f>E34</f>
        <v>1800</v>
      </c>
      <c r="E34" s="363">
        <f>'[3]Ekamutner'!$C$13</f>
        <v>1800</v>
      </c>
      <c r="F34" s="339" t="s">
        <v>534</v>
      </c>
    </row>
    <row r="35" spans="1:6" ht="63.75">
      <c r="A35" s="361" t="s">
        <v>30</v>
      </c>
      <c r="B35" s="385" t="s">
        <v>434</v>
      </c>
      <c r="C35" s="339"/>
      <c r="D35" s="363">
        <f>E35</f>
        <v>300</v>
      </c>
      <c r="E35" s="363">
        <f>'[3]Ekamutner'!$C$14</f>
        <v>300</v>
      </c>
      <c r="F35" s="339" t="s">
        <v>534</v>
      </c>
    </row>
    <row r="36" spans="1:6" ht="51">
      <c r="A36" s="361" t="s">
        <v>31</v>
      </c>
      <c r="B36" s="385" t="s">
        <v>435</v>
      </c>
      <c r="C36" s="339"/>
      <c r="D36" s="363"/>
      <c r="E36" s="363"/>
      <c r="F36" s="339" t="s">
        <v>534</v>
      </c>
    </row>
    <row r="37" spans="1:6" ht="25.5">
      <c r="A37" s="361" t="s">
        <v>32</v>
      </c>
      <c r="B37" s="385" t="s">
        <v>436</v>
      </c>
      <c r="C37" s="339"/>
      <c r="D37" s="363">
        <f>E37</f>
        <v>1500</v>
      </c>
      <c r="E37" s="363">
        <f>'[3]Ekamutner'!$C$20</f>
        <v>1500</v>
      </c>
      <c r="F37" s="339" t="s">
        <v>534</v>
      </c>
    </row>
    <row r="38" spans="1:6" ht="25.5">
      <c r="A38" s="361" t="s">
        <v>33</v>
      </c>
      <c r="B38" s="385" t="s">
        <v>437</v>
      </c>
      <c r="C38" s="339"/>
      <c r="D38" s="363"/>
      <c r="E38" s="363"/>
      <c r="F38" s="339" t="s">
        <v>534</v>
      </c>
    </row>
    <row r="39" spans="1:6" s="354" customFormat="1" ht="51">
      <c r="A39" s="361" t="s">
        <v>34</v>
      </c>
      <c r="B39" s="385" t="s">
        <v>438</v>
      </c>
      <c r="C39" s="339"/>
      <c r="D39" s="363">
        <f aca="true" t="shared" si="0" ref="D39:D45">E39</f>
        <v>0</v>
      </c>
      <c r="E39" s="363">
        <f>'[1]Ekamutner'!$C$12</f>
        <v>0</v>
      </c>
      <c r="F39" s="339" t="s">
        <v>534</v>
      </c>
    </row>
    <row r="40" spans="1:6" ht="25.5">
      <c r="A40" s="361" t="s">
        <v>255</v>
      </c>
      <c r="B40" s="385" t="s">
        <v>439</v>
      </c>
      <c r="C40" s="339"/>
      <c r="D40" s="363">
        <f t="shared" si="0"/>
        <v>300</v>
      </c>
      <c r="E40" s="363">
        <f>'[3]Ekamutner'!$C$16</f>
        <v>300</v>
      </c>
      <c r="F40" s="339" t="s">
        <v>534</v>
      </c>
    </row>
    <row r="41" spans="1:6" ht="12.75">
      <c r="A41" s="338" t="s">
        <v>912</v>
      </c>
      <c r="B41" s="385" t="s">
        <v>914</v>
      </c>
      <c r="C41" s="339"/>
      <c r="D41" s="363">
        <f t="shared" si="0"/>
        <v>0</v>
      </c>
      <c r="E41" s="363"/>
      <c r="F41" s="339" t="s">
        <v>534</v>
      </c>
    </row>
    <row r="42" spans="1:6" ht="38.25">
      <c r="A42" s="338" t="s">
        <v>913</v>
      </c>
      <c r="B42" s="385" t="s">
        <v>915</v>
      </c>
      <c r="C42" s="339"/>
      <c r="D42" s="363">
        <f t="shared" si="0"/>
        <v>420</v>
      </c>
      <c r="E42" s="363">
        <f>'[3]Ekamutner'!$C$12</f>
        <v>420</v>
      </c>
      <c r="F42" s="339" t="s">
        <v>534</v>
      </c>
    </row>
    <row r="43" spans="1:6" ht="25.5">
      <c r="A43" s="338" t="s">
        <v>919</v>
      </c>
      <c r="B43" s="385" t="s">
        <v>920</v>
      </c>
      <c r="C43" s="339"/>
      <c r="D43" s="363">
        <f t="shared" si="0"/>
        <v>1100</v>
      </c>
      <c r="E43" s="363">
        <f>'[3]Ekamutner'!$C$21</f>
        <v>1100</v>
      </c>
      <c r="F43" s="339" t="s">
        <v>534</v>
      </c>
    </row>
    <row r="44" spans="1:6" ht="51">
      <c r="A44" s="386" t="s">
        <v>1001</v>
      </c>
      <c r="B44" s="385" t="s">
        <v>1002</v>
      </c>
      <c r="C44" s="339"/>
      <c r="D44" s="363">
        <f>E44</f>
        <v>750</v>
      </c>
      <c r="E44" s="363">
        <f>'[3]Ekamutner'!$C$30</f>
        <v>750</v>
      </c>
      <c r="F44" s="339"/>
    </row>
    <row r="45" spans="1:6" ht="38.25">
      <c r="A45" s="346" t="s">
        <v>35</v>
      </c>
      <c r="B45" s="387" t="s">
        <v>893</v>
      </c>
      <c r="C45" s="358">
        <v>7146</v>
      </c>
      <c r="D45" s="353">
        <f t="shared" si="0"/>
        <v>6000</v>
      </c>
      <c r="E45" s="353">
        <f>E50+E51</f>
        <v>6000</v>
      </c>
      <c r="F45" s="388" t="s">
        <v>534</v>
      </c>
    </row>
    <row r="46" spans="1:6" ht="12.75">
      <c r="A46" s="350"/>
      <c r="B46" s="359" t="s">
        <v>880</v>
      </c>
      <c r="C46" s="360"/>
      <c r="D46" s="364"/>
      <c r="E46" s="364"/>
      <c r="F46" s="352"/>
    </row>
    <row r="47" spans="1:6" ht="12.75">
      <c r="A47" s="366" t="s">
        <v>36</v>
      </c>
      <c r="B47" s="367" t="s">
        <v>894</v>
      </c>
      <c r="C47" s="369"/>
      <c r="D47" s="381">
        <f>E47</f>
        <v>6000</v>
      </c>
      <c r="E47" s="381">
        <f>E50+E51</f>
        <v>6000</v>
      </c>
      <c r="F47" s="369" t="s">
        <v>534</v>
      </c>
    </row>
    <row r="48" spans="1:6" ht="12.75">
      <c r="A48" s="370"/>
      <c r="B48" s="371" t="s">
        <v>37</v>
      </c>
      <c r="C48" s="352"/>
      <c r="D48" s="364"/>
      <c r="E48" s="389"/>
      <c r="F48" s="374"/>
    </row>
    <row r="49" spans="1:6" s="354" customFormat="1" ht="12.75">
      <c r="A49" s="375"/>
      <c r="B49" s="376" t="s">
        <v>880</v>
      </c>
      <c r="C49" s="355"/>
      <c r="D49" s="390"/>
      <c r="E49" s="383"/>
      <c r="F49" s="379"/>
    </row>
    <row r="50" spans="1:6" ht="76.5">
      <c r="A50" s="375" t="s">
        <v>38</v>
      </c>
      <c r="B50" s="382" t="s">
        <v>895</v>
      </c>
      <c r="C50" s="379"/>
      <c r="D50" s="383">
        <f>E50</f>
        <v>2500</v>
      </c>
      <c r="E50" s="383">
        <f>'[3]Ekamutner'!$C$17</f>
        <v>2500</v>
      </c>
      <c r="F50" s="379" t="s">
        <v>534</v>
      </c>
    </row>
    <row r="51" spans="1:6" ht="76.5">
      <c r="A51" s="338" t="s">
        <v>39</v>
      </c>
      <c r="B51" s="385" t="s">
        <v>896</v>
      </c>
      <c r="C51" s="339"/>
      <c r="D51" s="363">
        <f>E51</f>
        <v>3500</v>
      </c>
      <c r="E51" s="363">
        <f>'[3]Ekamutner'!$C$18</f>
        <v>3500</v>
      </c>
      <c r="F51" s="339" t="s">
        <v>534</v>
      </c>
    </row>
    <row r="52" spans="1:6" ht="12.75">
      <c r="A52" s="346" t="s">
        <v>40</v>
      </c>
      <c r="B52" s="357" t="s">
        <v>897</v>
      </c>
      <c r="C52" s="348">
        <v>7161</v>
      </c>
      <c r="D52" s="349"/>
      <c r="E52" s="349"/>
      <c r="F52" s="348" t="s">
        <v>534</v>
      </c>
    </row>
    <row r="53" spans="1:6" ht="12.75">
      <c r="A53" s="370"/>
      <c r="B53" s="371" t="s">
        <v>609</v>
      </c>
      <c r="C53" s="352"/>
      <c r="D53" s="364"/>
      <c r="E53" s="364"/>
      <c r="F53" s="374"/>
    </row>
    <row r="54" spans="1:6" ht="12.75">
      <c r="A54" s="350"/>
      <c r="B54" s="371" t="s">
        <v>880</v>
      </c>
      <c r="C54" s="355"/>
      <c r="D54" s="364"/>
      <c r="E54" s="364"/>
      <c r="F54" s="352"/>
    </row>
    <row r="55" spans="1:6" ht="38.25">
      <c r="A55" s="366" t="s">
        <v>41</v>
      </c>
      <c r="B55" s="367" t="s">
        <v>229</v>
      </c>
      <c r="C55" s="391"/>
      <c r="D55" s="381"/>
      <c r="E55" s="381"/>
      <c r="F55" s="369" t="s">
        <v>534</v>
      </c>
    </row>
    <row r="56" spans="1:6" s="354" customFormat="1" ht="12.75">
      <c r="A56" s="375"/>
      <c r="B56" s="376" t="s">
        <v>230</v>
      </c>
      <c r="C56" s="360"/>
      <c r="D56" s="390"/>
      <c r="E56" s="383"/>
      <c r="F56" s="379"/>
    </row>
    <row r="57" spans="1:6" ht="12.75">
      <c r="A57" s="392" t="s">
        <v>42</v>
      </c>
      <c r="B57" s="385" t="s">
        <v>898</v>
      </c>
      <c r="C57" s="339"/>
      <c r="D57" s="363"/>
      <c r="E57" s="363"/>
      <c r="F57" s="339" t="s">
        <v>534</v>
      </c>
    </row>
    <row r="58" spans="1:6" s="354" customFormat="1" ht="12.75">
      <c r="A58" s="392" t="s">
        <v>43</v>
      </c>
      <c r="B58" s="385" t="s">
        <v>899</v>
      </c>
      <c r="C58" s="339"/>
      <c r="D58" s="363"/>
      <c r="E58" s="363"/>
      <c r="F58" s="339" t="s">
        <v>534</v>
      </c>
    </row>
    <row r="59" spans="1:6" ht="51">
      <c r="A59" s="392" t="s">
        <v>44</v>
      </c>
      <c r="B59" s="385" t="s">
        <v>231</v>
      </c>
      <c r="C59" s="339"/>
      <c r="D59" s="363"/>
      <c r="E59" s="363"/>
      <c r="F59" s="339" t="s">
        <v>534</v>
      </c>
    </row>
    <row r="60" spans="1:6" ht="63.75">
      <c r="A60" s="392" t="s">
        <v>608</v>
      </c>
      <c r="B60" s="367" t="s">
        <v>129</v>
      </c>
      <c r="C60" s="339"/>
      <c r="D60" s="393"/>
      <c r="E60" s="393"/>
      <c r="F60" s="339" t="s">
        <v>534</v>
      </c>
    </row>
    <row r="61" spans="1:6" s="354" customFormat="1" ht="12.75">
      <c r="A61" s="346" t="s">
        <v>527</v>
      </c>
      <c r="B61" s="357" t="s">
        <v>900</v>
      </c>
      <c r="C61" s="348">
        <v>7300</v>
      </c>
      <c r="D61" s="742">
        <f>D76+D70</f>
        <v>849463.1</v>
      </c>
      <c r="E61" s="742">
        <f>E76+E70</f>
        <v>849463.1</v>
      </c>
      <c r="F61" s="742">
        <v>0</v>
      </c>
    </row>
    <row r="62" spans="1:6" s="354" customFormat="1" ht="25.5" customHeight="1">
      <c r="A62" s="350"/>
      <c r="B62" s="359" t="s">
        <v>45</v>
      </c>
      <c r="C62" s="330"/>
      <c r="D62" s="744"/>
      <c r="E62" s="744"/>
      <c r="F62" s="744"/>
    </row>
    <row r="63" spans="1:6" ht="12.75">
      <c r="A63" s="350"/>
      <c r="B63" s="359" t="s">
        <v>880</v>
      </c>
      <c r="C63" s="355"/>
      <c r="D63" s="743"/>
      <c r="E63" s="743"/>
      <c r="F63" s="743"/>
    </row>
    <row r="64" spans="1:6" s="354" customFormat="1" ht="25.5">
      <c r="A64" s="346" t="s">
        <v>335</v>
      </c>
      <c r="B64" s="357" t="s">
        <v>901</v>
      </c>
      <c r="C64" s="358">
        <v>7311</v>
      </c>
      <c r="D64" s="394"/>
      <c r="E64" s="394"/>
      <c r="F64" s="348" t="s">
        <v>534</v>
      </c>
    </row>
    <row r="65" spans="1:6" ht="12.75">
      <c r="A65" s="350"/>
      <c r="B65" s="395" t="s">
        <v>880</v>
      </c>
      <c r="C65" s="360"/>
      <c r="D65" s="396"/>
      <c r="E65" s="396"/>
      <c r="F65" s="352"/>
    </row>
    <row r="66" spans="1:6" s="354" customFormat="1" ht="63.75">
      <c r="A66" s="361" t="s">
        <v>46</v>
      </c>
      <c r="B66" s="367" t="s">
        <v>250</v>
      </c>
      <c r="C66" s="397"/>
      <c r="D66" s="398"/>
      <c r="E66" s="398"/>
      <c r="F66" s="339" t="s">
        <v>534</v>
      </c>
    </row>
    <row r="67" spans="1:6" ht="25.5">
      <c r="A67" s="399" t="s">
        <v>336</v>
      </c>
      <c r="B67" s="357" t="s">
        <v>902</v>
      </c>
      <c r="C67" s="400">
        <v>7312</v>
      </c>
      <c r="D67" s="401"/>
      <c r="E67" s="348" t="s">
        <v>534</v>
      </c>
      <c r="F67" s="369"/>
    </row>
    <row r="68" spans="1:6" s="354" customFormat="1" ht="12.75">
      <c r="A68" s="402"/>
      <c r="B68" s="395" t="s">
        <v>880</v>
      </c>
      <c r="C68" s="403"/>
      <c r="D68" s="377"/>
      <c r="E68" s="377"/>
      <c r="F68" s="403"/>
    </row>
    <row r="69" spans="1:6" ht="63.75">
      <c r="A69" s="338" t="s">
        <v>337</v>
      </c>
      <c r="B69" s="367" t="s">
        <v>251</v>
      </c>
      <c r="C69" s="397"/>
      <c r="D69" s="398"/>
      <c r="E69" s="339" t="s">
        <v>534</v>
      </c>
      <c r="F69" s="339"/>
    </row>
    <row r="70" spans="1:6" ht="38.25">
      <c r="A70" s="399" t="s">
        <v>47</v>
      </c>
      <c r="B70" s="357" t="s">
        <v>903</v>
      </c>
      <c r="C70" s="400">
        <v>7321</v>
      </c>
      <c r="D70" s="404">
        <f>E70</f>
        <v>25825</v>
      </c>
      <c r="E70" s="405">
        <f>E72</f>
        <v>25825</v>
      </c>
      <c r="F70" s="348" t="s">
        <v>534</v>
      </c>
    </row>
    <row r="71" spans="1:6" ht="12.75">
      <c r="A71" s="402"/>
      <c r="B71" s="395" t="s">
        <v>880</v>
      </c>
      <c r="C71" s="403"/>
      <c r="D71" s="377"/>
      <c r="E71" s="377"/>
      <c r="F71" s="403"/>
    </row>
    <row r="72" spans="1:6" ht="51">
      <c r="A72" s="361" t="s">
        <v>48</v>
      </c>
      <c r="B72" s="367" t="s">
        <v>904</v>
      </c>
      <c r="C72" s="397"/>
      <c r="D72" s="406">
        <f>E72</f>
        <v>25825</v>
      </c>
      <c r="E72" s="407">
        <f>'[3]Ekamutner'!$C$36</f>
        <v>25825</v>
      </c>
      <c r="F72" s="339" t="s">
        <v>534</v>
      </c>
    </row>
    <row r="73" spans="1:6" ht="38.25">
      <c r="A73" s="399" t="s">
        <v>49</v>
      </c>
      <c r="B73" s="357" t="s">
        <v>905</v>
      </c>
      <c r="C73" s="400">
        <v>7322</v>
      </c>
      <c r="D73" s="401"/>
      <c r="E73" s="348" t="s">
        <v>534</v>
      </c>
      <c r="F73" s="369"/>
    </row>
    <row r="74" spans="1:6" ht="12.75">
      <c r="A74" s="402"/>
      <c r="B74" s="395" t="s">
        <v>880</v>
      </c>
      <c r="C74" s="403"/>
      <c r="D74" s="377"/>
      <c r="E74" s="377"/>
      <c r="F74" s="403"/>
    </row>
    <row r="75" spans="1:6" ht="51">
      <c r="A75" s="361" t="s">
        <v>50</v>
      </c>
      <c r="B75" s="367" t="s">
        <v>906</v>
      </c>
      <c r="C75" s="397"/>
      <c r="D75" s="398"/>
      <c r="E75" s="339" t="s">
        <v>534</v>
      </c>
      <c r="F75" s="339"/>
    </row>
    <row r="76" spans="1:6" ht="38.25">
      <c r="A76" s="346" t="s">
        <v>51</v>
      </c>
      <c r="B76" s="357" t="s">
        <v>907</v>
      </c>
      <c r="C76" s="348">
        <v>7331</v>
      </c>
      <c r="D76" s="349">
        <f>D79+D84+D80</f>
        <v>823638.1</v>
      </c>
      <c r="E76" s="349">
        <f>E79+E84+E83+E80</f>
        <v>823638.1</v>
      </c>
      <c r="F76" s="348" t="s">
        <v>534</v>
      </c>
    </row>
    <row r="77" spans="1:6" ht="12.75">
      <c r="A77" s="350"/>
      <c r="B77" s="359" t="s">
        <v>249</v>
      </c>
      <c r="D77" s="364"/>
      <c r="E77" s="364"/>
      <c r="F77" s="352"/>
    </row>
    <row r="78" spans="1:6" ht="12.75">
      <c r="A78" s="350"/>
      <c r="B78" s="359" t="s">
        <v>259</v>
      </c>
      <c r="C78" s="355"/>
      <c r="D78" s="364"/>
      <c r="E78" s="364"/>
      <c r="F78" s="352"/>
    </row>
    <row r="79" spans="1:6" ht="25.5">
      <c r="A79" s="366" t="s">
        <v>52</v>
      </c>
      <c r="B79" s="367" t="s">
        <v>908</v>
      </c>
      <c r="C79" s="391"/>
      <c r="D79" s="381">
        <f>E79</f>
        <v>813096.9</v>
      </c>
      <c r="E79" s="381">
        <f>'[3]Ekamutner'!$D$32</f>
        <v>813096.9</v>
      </c>
      <c r="F79" s="369" t="s">
        <v>534</v>
      </c>
    </row>
    <row r="80" spans="1:6" ht="25.5">
      <c r="A80" s="366" t="s">
        <v>53</v>
      </c>
      <c r="B80" s="367" t="s">
        <v>232</v>
      </c>
      <c r="C80" s="408"/>
      <c r="D80" s="409">
        <f>E80</f>
        <v>112.5</v>
      </c>
      <c r="E80" s="369">
        <f>'[3]Ekamutner'!$E$32</f>
        <v>112.5</v>
      </c>
      <c r="F80" s="369" t="s">
        <v>534</v>
      </c>
    </row>
    <row r="81" spans="1:6" s="354" customFormat="1" ht="12.75">
      <c r="A81" s="375"/>
      <c r="B81" s="410" t="s">
        <v>880</v>
      </c>
      <c r="C81" s="411"/>
      <c r="D81" s="355"/>
      <c r="E81" s="379"/>
      <c r="F81" s="379"/>
    </row>
    <row r="82" spans="1:6" ht="51">
      <c r="A82" s="361" t="s">
        <v>54</v>
      </c>
      <c r="B82" s="384" t="s">
        <v>909</v>
      </c>
      <c r="C82" s="339"/>
      <c r="D82" s="398"/>
      <c r="E82" s="339"/>
      <c r="F82" s="339" t="s">
        <v>534</v>
      </c>
    </row>
    <row r="83" spans="1:6" ht="25.5">
      <c r="A83" s="361" t="s">
        <v>55</v>
      </c>
      <c r="B83" s="384" t="s">
        <v>233</v>
      </c>
      <c r="C83" s="339"/>
      <c r="D83" s="412">
        <f>E83</f>
        <v>0</v>
      </c>
      <c r="E83" s="413"/>
      <c r="F83" s="339" t="s">
        <v>534</v>
      </c>
    </row>
    <row r="84" spans="1:6" ht="38.25">
      <c r="A84" s="361" t="s">
        <v>56</v>
      </c>
      <c r="B84" s="367" t="s">
        <v>234</v>
      </c>
      <c r="C84" s="397"/>
      <c r="D84" s="412">
        <f>E84</f>
        <v>10428.699999999999</v>
      </c>
      <c r="E84" s="413">
        <f>'[3]Ekamutner'!$C$33</f>
        <v>10428.699999999999</v>
      </c>
      <c r="F84" s="339" t="s">
        <v>534</v>
      </c>
    </row>
    <row r="85" spans="1:6" ht="38.25">
      <c r="A85" s="366" t="s">
        <v>57</v>
      </c>
      <c r="B85" s="367" t="s">
        <v>235</v>
      </c>
      <c r="C85" s="408"/>
      <c r="D85" s="409"/>
      <c r="E85" s="369"/>
      <c r="F85" s="369" t="s">
        <v>534</v>
      </c>
    </row>
    <row r="86" spans="1:6" s="354" customFormat="1" ht="38.25">
      <c r="A86" s="346" t="s">
        <v>58</v>
      </c>
      <c r="B86" s="357" t="s">
        <v>910</v>
      </c>
      <c r="C86" s="358">
        <v>7332</v>
      </c>
      <c r="D86" s="742">
        <f>D89</f>
        <v>0</v>
      </c>
      <c r="E86" s="348" t="s">
        <v>534</v>
      </c>
      <c r="F86" s="745"/>
    </row>
    <row r="87" spans="1:6" ht="12.75" customHeight="1">
      <c r="A87" s="350"/>
      <c r="B87" s="359" t="s">
        <v>252</v>
      </c>
      <c r="C87" s="360"/>
      <c r="D87" s="744"/>
      <c r="E87" s="374"/>
      <c r="F87" s="746"/>
    </row>
    <row r="88" spans="1:6" ht="12.75">
      <c r="A88" s="350"/>
      <c r="B88" s="395" t="s">
        <v>880</v>
      </c>
      <c r="C88" s="360"/>
      <c r="D88" s="743"/>
      <c r="E88" s="352"/>
      <c r="F88" s="747"/>
    </row>
    <row r="89" spans="1:6" s="354" customFormat="1" ht="38.25">
      <c r="A89" s="361" t="s">
        <v>59</v>
      </c>
      <c r="B89" s="367" t="s">
        <v>0</v>
      </c>
      <c r="C89" s="397"/>
      <c r="D89" s="349">
        <f>F89</f>
        <v>0</v>
      </c>
      <c r="E89" s="339" t="s">
        <v>534</v>
      </c>
      <c r="F89" s="414"/>
    </row>
    <row r="90" spans="1:6" ht="36.75" customHeight="1">
      <c r="A90" s="366" t="s">
        <v>60</v>
      </c>
      <c r="B90" s="367" t="s">
        <v>236</v>
      </c>
      <c r="C90" s="408"/>
      <c r="D90" s="415"/>
      <c r="E90" s="369" t="s">
        <v>534</v>
      </c>
      <c r="F90" s="369"/>
    </row>
    <row r="91" spans="1:6" ht="12.75">
      <c r="A91" s="346" t="s">
        <v>528</v>
      </c>
      <c r="B91" s="357" t="s">
        <v>1</v>
      </c>
      <c r="C91" s="348">
        <v>7400</v>
      </c>
      <c r="D91" s="349">
        <f>E91</f>
        <v>172032.5</v>
      </c>
      <c r="E91" s="349">
        <f>E100+E107+E113+E118+E133</f>
        <v>172032.5</v>
      </c>
      <c r="F91" s="348"/>
    </row>
    <row r="92" spans="1:6" ht="25.5">
      <c r="A92" s="350"/>
      <c r="B92" s="359" t="s">
        <v>237</v>
      </c>
      <c r="D92" s="416"/>
      <c r="E92" s="396"/>
      <c r="F92" s="352"/>
    </row>
    <row r="93" spans="1:6" ht="12.75">
      <c r="A93" s="350"/>
      <c r="B93" s="359" t="s">
        <v>880</v>
      </c>
      <c r="C93" s="355"/>
      <c r="D93" s="416"/>
      <c r="E93" s="396"/>
      <c r="F93" s="352"/>
    </row>
    <row r="94" spans="1:6" ht="12.75">
      <c r="A94" s="346" t="s">
        <v>341</v>
      </c>
      <c r="B94" s="357" t="s">
        <v>2</v>
      </c>
      <c r="C94" s="358">
        <v>7411</v>
      </c>
      <c r="D94" s="417"/>
      <c r="E94" s="348" t="s">
        <v>534</v>
      </c>
      <c r="F94" s="348"/>
    </row>
    <row r="95" spans="1:6" ht="12.75">
      <c r="A95" s="350"/>
      <c r="B95" s="359" t="s">
        <v>880</v>
      </c>
      <c r="C95" s="360"/>
      <c r="D95" s="396"/>
      <c r="E95" s="352"/>
      <c r="F95" s="352"/>
    </row>
    <row r="96" spans="1:6" s="354" customFormat="1" ht="38.25">
      <c r="A96" s="361" t="s">
        <v>61</v>
      </c>
      <c r="B96" s="362" t="s">
        <v>238</v>
      </c>
      <c r="C96" s="397"/>
      <c r="D96" s="398"/>
      <c r="E96" s="339" t="s">
        <v>534</v>
      </c>
      <c r="F96" s="339"/>
    </row>
    <row r="97" spans="1:6" ht="12.75">
      <c r="A97" s="346" t="s">
        <v>62</v>
      </c>
      <c r="B97" s="357" t="s">
        <v>3</v>
      </c>
      <c r="C97" s="358">
        <v>7412</v>
      </c>
      <c r="D97" s="417"/>
      <c r="E97" s="417"/>
      <c r="F97" s="348" t="s">
        <v>534</v>
      </c>
    </row>
    <row r="98" spans="1:6" ht="12.75">
      <c r="A98" s="350"/>
      <c r="B98" s="359" t="s">
        <v>880</v>
      </c>
      <c r="C98" s="360"/>
      <c r="D98" s="396"/>
      <c r="E98" s="396"/>
      <c r="F98" s="352"/>
    </row>
    <row r="99" spans="1:6" s="354" customFormat="1" ht="38.25">
      <c r="A99" s="361" t="s">
        <v>63</v>
      </c>
      <c r="B99" s="367" t="s">
        <v>239</v>
      </c>
      <c r="C99" s="397"/>
      <c r="D99" s="398"/>
      <c r="E99" s="339"/>
      <c r="F99" s="339" t="s">
        <v>534</v>
      </c>
    </row>
    <row r="100" spans="1:6" ht="12.75">
      <c r="A100" s="346" t="s">
        <v>64</v>
      </c>
      <c r="B100" s="357" t="s">
        <v>4</v>
      </c>
      <c r="C100" s="358">
        <v>7415</v>
      </c>
      <c r="D100" s="349">
        <f>E100</f>
        <v>25584</v>
      </c>
      <c r="E100" s="349">
        <f>E103+E105+E106</f>
        <v>25584</v>
      </c>
      <c r="F100" s="348" t="s">
        <v>534</v>
      </c>
    </row>
    <row r="101" spans="1:6" s="354" customFormat="1" ht="12.75">
      <c r="A101" s="350"/>
      <c r="B101" s="359" t="s">
        <v>65</v>
      </c>
      <c r="C101" s="360"/>
      <c r="D101" s="364"/>
      <c r="E101" s="364"/>
      <c r="F101" s="352"/>
    </row>
    <row r="102" spans="1:6" ht="12.75">
      <c r="A102" s="350"/>
      <c r="B102" s="359" t="s">
        <v>880</v>
      </c>
      <c r="C102" s="360"/>
      <c r="D102" s="364"/>
      <c r="E102" s="364"/>
      <c r="F102" s="352"/>
    </row>
    <row r="103" spans="1:6" s="354" customFormat="1" ht="25.5">
      <c r="A103" s="361" t="s">
        <v>66</v>
      </c>
      <c r="B103" s="367" t="s">
        <v>240</v>
      </c>
      <c r="C103" s="397"/>
      <c r="D103" s="363">
        <f>E103</f>
        <v>21840</v>
      </c>
      <c r="E103" s="363">
        <f>'[3]Ekamutner'!$C$22</f>
        <v>21840</v>
      </c>
      <c r="F103" s="339" t="s">
        <v>534</v>
      </c>
    </row>
    <row r="104" spans="1:6" ht="25.5">
      <c r="A104" s="361" t="s">
        <v>67</v>
      </c>
      <c r="B104" s="367" t="s">
        <v>241</v>
      </c>
      <c r="C104" s="397"/>
      <c r="D104" s="363"/>
      <c r="E104" s="363"/>
      <c r="F104" s="339" t="s">
        <v>534</v>
      </c>
    </row>
    <row r="105" spans="1:6" s="354" customFormat="1" ht="51">
      <c r="A105" s="361" t="s">
        <v>68</v>
      </c>
      <c r="B105" s="367" t="s">
        <v>5</v>
      </c>
      <c r="C105" s="397"/>
      <c r="D105" s="363">
        <f>E105</f>
        <v>0</v>
      </c>
      <c r="E105" s="363"/>
      <c r="F105" s="339" t="s">
        <v>534</v>
      </c>
    </row>
    <row r="106" spans="1:6" ht="12.75">
      <c r="A106" s="338" t="s">
        <v>725</v>
      </c>
      <c r="B106" s="367" t="s">
        <v>6</v>
      </c>
      <c r="C106" s="397"/>
      <c r="D106" s="363">
        <f>E106</f>
        <v>3744</v>
      </c>
      <c r="E106" s="363">
        <f>'[3]Ekamutner'!$C$23</f>
        <v>3744</v>
      </c>
      <c r="F106" s="339" t="s">
        <v>534</v>
      </c>
    </row>
    <row r="107" spans="1:6" ht="38.25">
      <c r="A107" s="346" t="s">
        <v>726</v>
      </c>
      <c r="B107" s="357" t="s">
        <v>7</v>
      </c>
      <c r="C107" s="358">
        <v>7421</v>
      </c>
      <c r="D107" s="349">
        <f>E107</f>
        <v>5474.3</v>
      </c>
      <c r="E107" s="349">
        <f>E111+E112</f>
        <v>5474.3</v>
      </c>
      <c r="F107" s="348" t="s">
        <v>534</v>
      </c>
    </row>
    <row r="108" spans="1:6" s="354" customFormat="1" ht="12.75">
      <c r="A108" s="350"/>
      <c r="B108" s="359" t="s">
        <v>242</v>
      </c>
      <c r="C108" s="360"/>
      <c r="D108" s="416"/>
      <c r="E108" s="416"/>
      <c r="F108" s="352"/>
    </row>
    <row r="109" spans="1:6" s="354" customFormat="1" ht="12.75">
      <c r="A109" s="350"/>
      <c r="B109" s="359" t="s">
        <v>880</v>
      </c>
      <c r="C109" s="360"/>
      <c r="D109" s="416"/>
      <c r="E109" s="416"/>
      <c r="F109" s="352"/>
    </row>
    <row r="110" spans="1:6" ht="76.5">
      <c r="A110" s="361" t="s">
        <v>727</v>
      </c>
      <c r="B110" s="367" t="s">
        <v>253</v>
      </c>
      <c r="C110" s="397"/>
      <c r="D110" s="418"/>
      <c r="E110" s="413"/>
      <c r="F110" s="339" t="s">
        <v>534</v>
      </c>
    </row>
    <row r="111" spans="1:6" ht="51">
      <c r="A111" s="361" t="s">
        <v>440</v>
      </c>
      <c r="B111" s="367" t="s">
        <v>254</v>
      </c>
      <c r="C111" s="339"/>
      <c r="D111" s="363">
        <f>E111</f>
        <v>5474.3</v>
      </c>
      <c r="E111" s="363">
        <f>'[3]Ekamutner'!$C$24</f>
        <v>5474.3</v>
      </c>
      <c r="F111" s="339" t="s">
        <v>534</v>
      </c>
    </row>
    <row r="112" spans="1:6" ht="61.5" customHeight="1">
      <c r="A112" s="361" t="s">
        <v>243</v>
      </c>
      <c r="B112" s="367" t="s">
        <v>244</v>
      </c>
      <c r="C112" s="339"/>
      <c r="D112" s="419"/>
      <c r="E112" s="420"/>
      <c r="F112" s="339" t="s">
        <v>534</v>
      </c>
    </row>
    <row r="113" spans="1:6" s="354" customFormat="1" ht="12.75">
      <c r="A113" s="346" t="s">
        <v>69</v>
      </c>
      <c r="B113" s="357" t="s">
        <v>8</v>
      </c>
      <c r="C113" s="358">
        <v>7422</v>
      </c>
      <c r="D113" s="349">
        <f>E113</f>
        <v>139974.2</v>
      </c>
      <c r="E113" s="349">
        <f>E116+E117</f>
        <v>139974.2</v>
      </c>
      <c r="F113" s="348" t="s">
        <v>534</v>
      </c>
    </row>
    <row r="114" spans="1:6" s="354" customFormat="1" ht="12.75">
      <c r="A114" s="350"/>
      <c r="B114" s="359" t="s">
        <v>245</v>
      </c>
      <c r="C114" s="360"/>
      <c r="D114" s="364"/>
      <c r="E114" s="364"/>
      <c r="F114" s="352"/>
    </row>
    <row r="115" spans="1:6" ht="12.75">
      <c r="A115" s="350"/>
      <c r="B115" s="359" t="s">
        <v>880</v>
      </c>
      <c r="C115" s="360"/>
      <c r="D115" s="364"/>
      <c r="E115" s="364"/>
      <c r="F115" s="352"/>
    </row>
    <row r="116" spans="1:6" ht="12.75">
      <c r="A116" s="361" t="s">
        <v>70</v>
      </c>
      <c r="B116" s="367" t="s">
        <v>9</v>
      </c>
      <c r="C116" s="421"/>
      <c r="D116" s="422">
        <f>E116</f>
        <v>139974.2</v>
      </c>
      <c r="E116" s="363">
        <f>'[3]Ekamutner'!$C$25+'[3]Ekamutner'!$C$26+'[3]Ekamutner'!$C$27+'[3]Ekamutner'!$C$28</f>
        <v>139974.2</v>
      </c>
      <c r="F116" s="339" t="s">
        <v>534</v>
      </c>
    </row>
    <row r="117" spans="1:6" s="354" customFormat="1" ht="38.25">
      <c r="A117" s="361" t="s">
        <v>71</v>
      </c>
      <c r="B117" s="367" t="s">
        <v>10</v>
      </c>
      <c r="C117" s="339"/>
      <c r="D117" s="363">
        <f>E117</f>
        <v>0</v>
      </c>
      <c r="E117" s="363"/>
      <c r="F117" s="339" t="s">
        <v>534</v>
      </c>
    </row>
    <row r="118" spans="1:6" ht="12.75">
      <c r="A118" s="346" t="s">
        <v>72</v>
      </c>
      <c r="B118" s="357" t="s">
        <v>11</v>
      </c>
      <c r="C118" s="358">
        <v>7431</v>
      </c>
      <c r="D118" s="349">
        <f>E118</f>
        <v>1000</v>
      </c>
      <c r="E118" s="349">
        <f>E121</f>
        <v>1000</v>
      </c>
      <c r="F118" s="348" t="s">
        <v>534</v>
      </c>
    </row>
    <row r="119" spans="1:6" ht="12.75">
      <c r="A119" s="350"/>
      <c r="B119" s="359" t="s">
        <v>73</v>
      </c>
      <c r="C119" s="360"/>
      <c r="D119" s="364"/>
      <c r="E119" s="364"/>
      <c r="F119" s="352"/>
    </row>
    <row r="120" spans="1:6" ht="12.75">
      <c r="A120" s="350"/>
      <c r="B120" s="359" t="s">
        <v>880</v>
      </c>
      <c r="C120" s="360"/>
      <c r="D120" s="364"/>
      <c r="E120" s="364"/>
      <c r="F120" s="352"/>
    </row>
    <row r="121" spans="1:6" ht="51">
      <c r="A121" s="361" t="s">
        <v>74</v>
      </c>
      <c r="B121" s="367" t="s">
        <v>541</v>
      </c>
      <c r="C121" s="397"/>
      <c r="D121" s="363">
        <f>E121</f>
        <v>1000</v>
      </c>
      <c r="E121" s="363">
        <f>'[3]Ekamutner'!$C$31</f>
        <v>1000</v>
      </c>
      <c r="F121" s="339" t="s">
        <v>534</v>
      </c>
    </row>
    <row r="122" spans="1:6" ht="38.25">
      <c r="A122" s="361" t="s">
        <v>75</v>
      </c>
      <c r="B122" s="367" t="s">
        <v>246</v>
      </c>
      <c r="C122" s="397"/>
      <c r="D122" s="418"/>
      <c r="E122" s="413"/>
      <c r="F122" s="339" t="s">
        <v>534</v>
      </c>
    </row>
    <row r="123" spans="1:6" ht="12.75">
      <c r="A123" s="346" t="s">
        <v>76</v>
      </c>
      <c r="B123" s="357" t="s">
        <v>441</v>
      </c>
      <c r="C123" s="358">
        <v>7441</v>
      </c>
      <c r="D123" s="409"/>
      <c r="E123" s="369"/>
      <c r="F123" s="348" t="s">
        <v>534</v>
      </c>
    </row>
    <row r="124" spans="1:6" ht="12.75">
      <c r="A124" s="350"/>
      <c r="B124" s="359" t="s">
        <v>77</v>
      </c>
      <c r="C124" s="360"/>
      <c r="D124" s="396"/>
      <c r="E124" s="374"/>
      <c r="F124" s="352"/>
    </row>
    <row r="125" spans="1:6" ht="12.75">
      <c r="A125" s="423"/>
      <c r="B125" s="359" t="s">
        <v>880</v>
      </c>
      <c r="C125" s="355"/>
      <c r="D125" s="396"/>
      <c r="E125" s="374"/>
      <c r="F125" s="352"/>
    </row>
    <row r="126" spans="1:6" ht="84" customHeight="1">
      <c r="A126" s="350" t="s">
        <v>78</v>
      </c>
      <c r="B126" s="362" t="s">
        <v>355</v>
      </c>
      <c r="C126" s="397"/>
      <c r="D126" s="409"/>
      <c r="E126" s="369"/>
      <c r="F126" s="339" t="s">
        <v>534</v>
      </c>
    </row>
    <row r="127" spans="1:6" ht="93" customHeight="1">
      <c r="A127" s="361" t="s">
        <v>247</v>
      </c>
      <c r="B127" s="362" t="s">
        <v>356</v>
      </c>
      <c r="C127" s="411"/>
      <c r="D127" s="409"/>
      <c r="E127" s="369"/>
      <c r="F127" s="339" t="s">
        <v>534</v>
      </c>
    </row>
    <row r="128" spans="1:6" ht="12.75">
      <c r="A128" s="346" t="s">
        <v>79</v>
      </c>
      <c r="B128" s="357" t="s">
        <v>752</v>
      </c>
      <c r="C128" s="358">
        <v>7442</v>
      </c>
      <c r="D128" s="417"/>
      <c r="E128" s="348" t="s">
        <v>534</v>
      </c>
      <c r="F128" s="348"/>
    </row>
    <row r="129" spans="1:6" ht="12.75">
      <c r="A129" s="350"/>
      <c r="B129" s="359" t="s">
        <v>442</v>
      </c>
      <c r="C129" s="360"/>
      <c r="D129" s="396"/>
      <c r="E129" s="352"/>
      <c r="F129" s="352"/>
    </row>
    <row r="130" spans="1:6" ht="12.75">
      <c r="A130" s="350"/>
      <c r="B130" s="359" t="s">
        <v>880</v>
      </c>
      <c r="C130" s="360"/>
      <c r="D130" s="396"/>
      <c r="E130" s="352"/>
      <c r="F130" s="352"/>
    </row>
    <row r="131" spans="1:6" ht="89.25" customHeight="1">
      <c r="A131" s="361" t="s">
        <v>80</v>
      </c>
      <c r="B131" s="362" t="s">
        <v>12</v>
      </c>
      <c r="C131" s="397"/>
      <c r="D131" s="398"/>
      <c r="E131" s="339" t="s">
        <v>534</v>
      </c>
      <c r="F131" s="339"/>
    </row>
    <row r="132" spans="1:6" ht="93.75" customHeight="1">
      <c r="A132" s="361" t="s">
        <v>81</v>
      </c>
      <c r="B132" s="367" t="s">
        <v>13</v>
      </c>
      <c r="C132" s="397"/>
      <c r="D132" s="398"/>
      <c r="E132" s="339" t="s">
        <v>534</v>
      </c>
      <c r="F132" s="424"/>
    </row>
    <row r="133" spans="1:6" ht="12.75">
      <c r="A133" s="399" t="s">
        <v>443</v>
      </c>
      <c r="B133" s="357" t="s">
        <v>540</v>
      </c>
      <c r="C133" s="348">
        <v>7451</v>
      </c>
      <c r="D133" s="417"/>
      <c r="E133" s="425">
        <f>E138</f>
        <v>0</v>
      </c>
      <c r="F133" s="348"/>
    </row>
    <row r="134" spans="1:6" ht="12.75">
      <c r="A134" s="370"/>
      <c r="B134" s="359" t="s">
        <v>753</v>
      </c>
      <c r="C134" s="388"/>
      <c r="D134" s="396"/>
      <c r="E134" s="396"/>
      <c r="F134" s="352"/>
    </row>
    <row r="135" spans="1:6" ht="12.75">
      <c r="A135" s="375"/>
      <c r="B135" s="359" t="s">
        <v>880</v>
      </c>
      <c r="C135" s="403"/>
      <c r="D135" s="396"/>
      <c r="E135" s="396"/>
      <c r="F135" s="352"/>
    </row>
    <row r="136" spans="1:6" ht="25.5">
      <c r="A136" s="361" t="s">
        <v>444</v>
      </c>
      <c r="B136" s="367" t="s">
        <v>14</v>
      </c>
      <c r="C136" s="397"/>
      <c r="D136" s="398"/>
      <c r="E136" s="339" t="s">
        <v>534</v>
      </c>
      <c r="F136" s="339"/>
    </row>
    <row r="137" spans="1:6" ht="25.5">
      <c r="A137" s="361" t="s">
        <v>445</v>
      </c>
      <c r="B137" s="367" t="s">
        <v>15</v>
      </c>
      <c r="C137" s="397"/>
      <c r="D137" s="398"/>
      <c r="E137" s="339" t="s">
        <v>534</v>
      </c>
      <c r="F137" s="339"/>
    </row>
    <row r="138" spans="1:6" ht="25.5">
      <c r="A138" s="361" t="s">
        <v>446</v>
      </c>
      <c r="B138" s="362" t="s">
        <v>248</v>
      </c>
      <c r="C138" s="397"/>
      <c r="D138" s="398"/>
      <c r="E138" s="407"/>
      <c r="F138" s="339"/>
    </row>
    <row r="139" ht="3" customHeight="1"/>
    <row r="140" spans="1:5" ht="33.75" customHeight="1">
      <c r="A140" s="740" t="s">
        <v>456</v>
      </c>
      <c r="B140" s="741"/>
      <c r="C140" s="741"/>
      <c r="D140" s="741"/>
      <c r="E140" s="741"/>
    </row>
    <row r="141" spans="1:4" ht="13.5" thickBot="1">
      <c r="A141" s="426" t="s">
        <v>141</v>
      </c>
      <c r="B141" s="331"/>
      <c r="C141" s="331"/>
      <c r="D141" s="331"/>
    </row>
    <row r="142" spans="1:5" ht="77.25" thickBot="1">
      <c r="A142" s="738" t="s">
        <v>148</v>
      </c>
      <c r="B142" s="738" t="s">
        <v>787</v>
      </c>
      <c r="C142" s="427" t="s">
        <v>142</v>
      </c>
      <c r="D142" s="427" t="s">
        <v>143</v>
      </c>
      <c r="E142" s="428" t="s">
        <v>144</v>
      </c>
    </row>
    <row r="143" spans="1:5" ht="16.5" customHeight="1" thickBot="1">
      <c r="A143" s="739" t="s">
        <v>149</v>
      </c>
      <c r="B143" s="739"/>
      <c r="C143" s="429">
        <v>1</v>
      </c>
      <c r="D143" s="429">
        <v>2</v>
      </c>
      <c r="E143" s="430">
        <v>3</v>
      </c>
    </row>
    <row r="144" spans="1:5" ht="26.25" thickBot="1">
      <c r="A144" s="431">
        <v>1</v>
      </c>
      <c r="B144" s="432" t="s">
        <v>881</v>
      </c>
      <c r="C144" s="433">
        <v>43754.5</v>
      </c>
      <c r="D144" s="433">
        <v>35100</v>
      </c>
      <c r="E144" s="434"/>
    </row>
    <row r="145" spans="1:5" ht="26.25" thickBot="1">
      <c r="A145" s="431">
        <v>2</v>
      </c>
      <c r="B145" s="432" t="s">
        <v>145</v>
      </c>
      <c r="C145" s="433">
        <v>63980</v>
      </c>
      <c r="D145" s="433">
        <v>47985</v>
      </c>
      <c r="E145" s="434"/>
    </row>
    <row r="146" spans="1:5" ht="13.5" thickBot="1">
      <c r="A146" s="431">
        <v>3</v>
      </c>
      <c r="B146" s="432" t="s">
        <v>884</v>
      </c>
      <c r="C146" s="433">
        <v>106949</v>
      </c>
      <c r="D146" s="433">
        <v>80350</v>
      </c>
      <c r="E146" s="434"/>
    </row>
    <row r="147" spans="1:5" ht="13.5" thickBot="1">
      <c r="A147" s="431">
        <v>4</v>
      </c>
      <c r="B147" s="432" t="s">
        <v>146</v>
      </c>
      <c r="C147" s="433">
        <v>14370</v>
      </c>
      <c r="D147" s="433">
        <v>12050</v>
      </c>
      <c r="E147" s="435" t="s">
        <v>524</v>
      </c>
    </row>
    <row r="148" spans="1:5" ht="13.5" thickBot="1">
      <c r="A148" s="431">
        <v>5</v>
      </c>
      <c r="B148" s="432" t="s">
        <v>147</v>
      </c>
      <c r="C148" s="433">
        <v>2450</v>
      </c>
      <c r="D148" s="433">
        <v>2000</v>
      </c>
      <c r="E148" s="435" t="s">
        <v>524</v>
      </c>
    </row>
  </sheetData>
  <sheetProtection/>
  <mergeCells count="21">
    <mergeCell ref="A3:F3"/>
    <mergeCell ref="A4:F4"/>
    <mergeCell ref="D6:D7"/>
    <mergeCell ref="B6:B7"/>
    <mergeCell ref="C6:C7"/>
    <mergeCell ref="A6:A7"/>
    <mergeCell ref="F9:F10"/>
    <mergeCell ref="E11:E13"/>
    <mergeCell ref="D9:D10"/>
    <mergeCell ref="B142:B143"/>
    <mergeCell ref="D14:D15"/>
    <mergeCell ref="D61:D63"/>
    <mergeCell ref="E61:E63"/>
    <mergeCell ref="F61:F63"/>
    <mergeCell ref="E9:E10"/>
    <mergeCell ref="A142:A143"/>
    <mergeCell ref="A140:E140"/>
    <mergeCell ref="E14:E15"/>
    <mergeCell ref="D11:D13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5.140625" style="436" customWidth="1"/>
    <col min="2" max="2" width="6.421875" style="437" customWidth="1"/>
    <col min="3" max="3" width="6.28125" style="3" customWidth="1"/>
    <col min="4" max="4" width="5.7109375" style="438" customWidth="1"/>
    <col min="5" max="5" width="47.7109375" style="439" customWidth="1"/>
    <col min="6" max="6" width="47.57421875" style="440" hidden="1" customWidth="1"/>
    <col min="7" max="7" width="16.8515625" style="441" customWidth="1"/>
    <col min="8" max="8" width="17.140625" style="441" customWidth="1"/>
    <col min="9" max="9" width="13.140625" style="441" customWidth="1"/>
    <col min="10" max="10" width="15.7109375" style="441" bestFit="1" customWidth="1"/>
    <col min="11" max="11" width="12.28125" style="441" bestFit="1" customWidth="1"/>
    <col min="12" max="12" width="15.7109375" style="441" bestFit="1" customWidth="1"/>
    <col min="13" max="13" width="12.28125" style="441" bestFit="1" customWidth="1"/>
    <col min="14" max="16384" width="9.140625" style="441" customWidth="1"/>
  </cols>
  <sheetData>
    <row r="1" ht="15.75">
      <c r="H1" s="8" t="s">
        <v>1004</v>
      </c>
    </row>
    <row r="2" ht="70.5" customHeight="1">
      <c r="G2" s="9"/>
    </row>
    <row r="3" ht="48.75" customHeight="1"/>
    <row r="5" spans="1:9" ht="16.5" customHeight="1">
      <c r="A5" s="756" t="s">
        <v>1077</v>
      </c>
      <c r="B5" s="756"/>
      <c r="C5" s="756"/>
      <c r="D5" s="756"/>
      <c r="E5" s="756"/>
      <c r="F5" s="756"/>
      <c r="G5" s="756"/>
      <c r="H5" s="756"/>
      <c r="I5" s="756"/>
    </row>
    <row r="6" spans="1:9" ht="33.75" customHeight="1">
      <c r="A6" s="757" t="s">
        <v>1078</v>
      </c>
      <c r="B6" s="757"/>
      <c r="C6" s="757"/>
      <c r="D6" s="757"/>
      <c r="E6" s="757"/>
      <c r="F6" s="757"/>
      <c r="G6" s="757"/>
      <c r="H6" s="757"/>
      <c r="I6" s="757"/>
    </row>
    <row r="7" spans="1:7" ht="5.25" customHeight="1" hidden="1">
      <c r="A7" s="442" t="s">
        <v>1079</v>
      </c>
      <c r="B7" s="443"/>
      <c r="C7" s="444"/>
      <c r="D7" s="444"/>
      <c r="E7" s="445"/>
      <c r="F7" s="442"/>
      <c r="G7" s="442"/>
    </row>
    <row r="8" spans="2:9" ht="16.5" thickBot="1">
      <c r="B8" s="10"/>
      <c r="C8" s="11"/>
      <c r="D8" s="11"/>
      <c r="E8" s="12"/>
      <c r="H8" s="758" t="s">
        <v>305</v>
      </c>
      <c r="I8" s="758"/>
    </row>
    <row r="9" spans="1:9" s="446" customFormat="1" ht="16.5" thickBot="1">
      <c r="A9" s="759" t="s">
        <v>303</v>
      </c>
      <c r="B9" s="767" t="s">
        <v>137</v>
      </c>
      <c r="C9" s="769" t="s">
        <v>531</v>
      </c>
      <c r="D9" s="770" t="s">
        <v>532</v>
      </c>
      <c r="E9" s="761" t="s">
        <v>304</v>
      </c>
      <c r="F9" s="763" t="s">
        <v>530</v>
      </c>
      <c r="G9" s="765" t="s">
        <v>306</v>
      </c>
      <c r="H9" s="772" t="s">
        <v>407</v>
      </c>
      <c r="I9" s="773"/>
    </row>
    <row r="10" spans="1:9" s="449" customFormat="1" ht="32.25" customHeight="1" thickBot="1">
      <c r="A10" s="760"/>
      <c r="B10" s="768"/>
      <c r="C10" s="768"/>
      <c r="D10" s="771"/>
      <c r="E10" s="762"/>
      <c r="F10" s="764"/>
      <c r="G10" s="766"/>
      <c r="H10" s="447" t="s">
        <v>521</v>
      </c>
      <c r="I10" s="448" t="s">
        <v>522</v>
      </c>
    </row>
    <row r="11" spans="1:9" s="16" customFormat="1" ht="16.5" thickBot="1">
      <c r="A11" s="450">
        <v>1</v>
      </c>
      <c r="B11" s="451">
        <v>2</v>
      </c>
      <c r="C11" s="451">
        <v>3</v>
      </c>
      <c r="D11" s="452">
        <v>4</v>
      </c>
      <c r="E11" s="453">
        <v>5</v>
      </c>
      <c r="F11" s="454"/>
      <c r="G11" s="453">
        <v>6</v>
      </c>
      <c r="H11" s="455">
        <v>7</v>
      </c>
      <c r="I11" s="456">
        <v>8</v>
      </c>
    </row>
    <row r="12" spans="1:13" s="466" customFormat="1" ht="18" customHeight="1" thickBot="1">
      <c r="A12" s="457">
        <v>2000</v>
      </c>
      <c r="B12" s="458" t="s">
        <v>533</v>
      </c>
      <c r="C12" s="459" t="s">
        <v>534</v>
      </c>
      <c r="D12" s="460" t="s">
        <v>534</v>
      </c>
      <c r="E12" s="461" t="s">
        <v>1080</v>
      </c>
      <c r="F12" s="462"/>
      <c r="G12" s="463">
        <f>G13+G93+G166+G187+G216+G246+G277+G309+G146+G49+G67</f>
        <v>1286211.838</v>
      </c>
      <c r="H12" s="463">
        <f>H13+H49+H67+H93+H146+H166+H216+H246+H277+H309</f>
        <v>1250314.1570000001</v>
      </c>
      <c r="I12" s="463">
        <f>I13+I49+I67+I93+I146+I166+I216+I277+I309</f>
        <v>35897.681</v>
      </c>
      <c r="J12" s="464"/>
      <c r="K12" s="465"/>
      <c r="L12" s="464"/>
      <c r="M12" s="464"/>
    </row>
    <row r="13" spans="1:10" s="476" customFormat="1" ht="27" customHeight="1">
      <c r="A13" s="467">
        <v>2100</v>
      </c>
      <c r="B13" s="468" t="s">
        <v>352</v>
      </c>
      <c r="C13" s="469" t="s">
        <v>287</v>
      </c>
      <c r="D13" s="470" t="s">
        <v>287</v>
      </c>
      <c r="E13" s="471" t="s">
        <v>1081</v>
      </c>
      <c r="F13" s="472" t="s">
        <v>535</v>
      </c>
      <c r="G13" s="473">
        <f>H13+I13</f>
        <v>387428.5</v>
      </c>
      <c r="H13" s="474">
        <f>H15</f>
        <v>359229.2</v>
      </c>
      <c r="I13" s="474">
        <f>I15</f>
        <v>28199.3</v>
      </c>
      <c r="J13" s="475"/>
    </row>
    <row r="14" spans="1:9" ht="11.25" customHeight="1">
      <c r="A14" s="477"/>
      <c r="B14" s="468"/>
      <c r="C14" s="469"/>
      <c r="D14" s="470"/>
      <c r="E14" s="478" t="s">
        <v>258</v>
      </c>
      <c r="F14" s="479"/>
      <c r="G14" s="480"/>
      <c r="H14" s="481"/>
      <c r="I14" s="482"/>
    </row>
    <row r="15" spans="1:9" s="44" customFormat="1" ht="48">
      <c r="A15" s="483">
        <v>2110</v>
      </c>
      <c r="B15" s="468" t="s">
        <v>352</v>
      </c>
      <c r="C15" s="32" t="s">
        <v>288</v>
      </c>
      <c r="D15" s="484" t="s">
        <v>287</v>
      </c>
      <c r="E15" s="485" t="s">
        <v>138</v>
      </c>
      <c r="F15" s="486" t="s">
        <v>536</v>
      </c>
      <c r="G15" s="487">
        <f>H15+I15</f>
        <v>387428.5</v>
      </c>
      <c r="H15" s="488">
        <f>H17+H28+H35</f>
        <v>359229.2</v>
      </c>
      <c r="I15" s="488">
        <f>I17+I28+I35</f>
        <v>28199.3</v>
      </c>
    </row>
    <row r="16" spans="1:9" s="44" customFormat="1" ht="10.5" customHeight="1">
      <c r="A16" s="483"/>
      <c r="B16" s="468"/>
      <c r="C16" s="32"/>
      <c r="D16" s="484"/>
      <c r="E16" s="478" t="s">
        <v>259</v>
      </c>
      <c r="F16" s="486"/>
      <c r="G16" s="489"/>
      <c r="H16" s="490"/>
      <c r="I16" s="491"/>
    </row>
    <row r="17" spans="1:9" ht="24">
      <c r="A17" s="483">
        <v>2111</v>
      </c>
      <c r="B17" s="492" t="s">
        <v>352</v>
      </c>
      <c r="C17" s="493" t="s">
        <v>288</v>
      </c>
      <c r="D17" s="494" t="s">
        <v>288</v>
      </c>
      <c r="E17" s="478" t="s">
        <v>139</v>
      </c>
      <c r="F17" s="495" t="s">
        <v>537</v>
      </c>
      <c r="G17" s="496">
        <f>H17+I17</f>
        <v>248976.8</v>
      </c>
      <c r="H17" s="497">
        <f>'[3]2021'!$C$25+'[3]2021'!$C$38</f>
        <v>241903.8</v>
      </c>
      <c r="I17" s="498">
        <f>'[3]2021'!$BC$25+'[3]2021'!$BB$38+'[3]2021'!$BC$38</f>
        <v>7073</v>
      </c>
    </row>
    <row r="18" spans="1:9" ht="24">
      <c r="A18" s="483">
        <v>2112</v>
      </c>
      <c r="B18" s="492" t="s">
        <v>352</v>
      </c>
      <c r="C18" s="493" t="s">
        <v>288</v>
      </c>
      <c r="D18" s="494" t="s">
        <v>289</v>
      </c>
      <c r="E18" s="478" t="s">
        <v>538</v>
      </c>
      <c r="F18" s="495" t="s">
        <v>539</v>
      </c>
      <c r="G18" s="499"/>
      <c r="H18" s="500"/>
      <c r="I18" s="501"/>
    </row>
    <row r="19" spans="1:9" ht="15.75">
      <c r="A19" s="483">
        <v>2113</v>
      </c>
      <c r="B19" s="492" t="s">
        <v>352</v>
      </c>
      <c r="C19" s="493" t="s">
        <v>288</v>
      </c>
      <c r="D19" s="494" t="s">
        <v>190</v>
      </c>
      <c r="E19" s="478" t="s">
        <v>542</v>
      </c>
      <c r="F19" s="495" t="s">
        <v>543</v>
      </c>
      <c r="G19" s="499"/>
      <c r="H19" s="500"/>
      <c r="I19" s="501"/>
    </row>
    <row r="20" spans="1:9" ht="15.75">
      <c r="A20" s="483">
        <v>2120</v>
      </c>
      <c r="B20" s="468" t="s">
        <v>352</v>
      </c>
      <c r="C20" s="32" t="s">
        <v>289</v>
      </c>
      <c r="D20" s="484" t="s">
        <v>287</v>
      </c>
      <c r="E20" s="485" t="s">
        <v>544</v>
      </c>
      <c r="F20" s="502" t="s">
        <v>545</v>
      </c>
      <c r="G20" s="499"/>
      <c r="H20" s="500"/>
      <c r="I20" s="501"/>
    </row>
    <row r="21" spans="1:9" s="44" customFormat="1" ht="10.5" customHeight="1">
      <c r="A21" s="483"/>
      <c r="B21" s="468"/>
      <c r="C21" s="32"/>
      <c r="D21" s="484"/>
      <c r="E21" s="478" t="s">
        <v>259</v>
      </c>
      <c r="F21" s="486"/>
      <c r="G21" s="489"/>
      <c r="H21" s="490"/>
      <c r="I21" s="491"/>
    </row>
    <row r="22" spans="1:9" ht="16.5" customHeight="1">
      <c r="A22" s="483">
        <v>2121</v>
      </c>
      <c r="B22" s="492" t="s">
        <v>352</v>
      </c>
      <c r="C22" s="493" t="s">
        <v>289</v>
      </c>
      <c r="D22" s="494" t="s">
        <v>288</v>
      </c>
      <c r="E22" s="503" t="s">
        <v>140</v>
      </c>
      <c r="F22" s="495" t="s">
        <v>546</v>
      </c>
      <c r="G22" s="499"/>
      <c r="H22" s="500"/>
      <c r="I22" s="501"/>
    </row>
    <row r="23" spans="1:9" ht="28.5">
      <c r="A23" s="483">
        <v>2122</v>
      </c>
      <c r="B23" s="492" t="s">
        <v>352</v>
      </c>
      <c r="C23" s="493" t="s">
        <v>289</v>
      </c>
      <c r="D23" s="494" t="s">
        <v>289</v>
      </c>
      <c r="E23" s="478" t="s">
        <v>547</v>
      </c>
      <c r="F23" s="495" t="s">
        <v>548</v>
      </c>
      <c r="G23" s="499"/>
      <c r="H23" s="500"/>
      <c r="I23" s="501"/>
    </row>
    <row r="24" spans="1:9" ht="15.75">
      <c r="A24" s="483">
        <v>2130</v>
      </c>
      <c r="B24" s="468" t="s">
        <v>352</v>
      </c>
      <c r="C24" s="32" t="s">
        <v>190</v>
      </c>
      <c r="D24" s="484" t="s">
        <v>287</v>
      </c>
      <c r="E24" s="485" t="s">
        <v>549</v>
      </c>
      <c r="F24" s="504" t="s">
        <v>550</v>
      </c>
      <c r="G24" s="499"/>
      <c r="H24" s="500"/>
      <c r="I24" s="501"/>
    </row>
    <row r="25" spans="1:9" s="44" customFormat="1" ht="10.5" customHeight="1">
      <c r="A25" s="483"/>
      <c r="B25" s="468"/>
      <c r="C25" s="32"/>
      <c r="D25" s="484"/>
      <c r="E25" s="478" t="s">
        <v>259</v>
      </c>
      <c r="F25" s="486"/>
      <c r="G25" s="489"/>
      <c r="H25" s="490"/>
      <c r="I25" s="491"/>
    </row>
    <row r="26" spans="1:9" ht="24">
      <c r="A26" s="483">
        <v>2131</v>
      </c>
      <c r="B26" s="492" t="s">
        <v>352</v>
      </c>
      <c r="C26" s="493" t="s">
        <v>190</v>
      </c>
      <c r="D26" s="494" t="s">
        <v>288</v>
      </c>
      <c r="E26" s="478" t="s">
        <v>551</v>
      </c>
      <c r="F26" s="495" t="s">
        <v>552</v>
      </c>
      <c r="G26" s="499"/>
      <c r="H26" s="500"/>
      <c r="I26" s="501"/>
    </row>
    <row r="27" spans="1:9" ht="14.25" customHeight="1">
      <c r="A27" s="483">
        <v>2132</v>
      </c>
      <c r="B27" s="492" t="s">
        <v>352</v>
      </c>
      <c r="C27" s="493">
        <v>3</v>
      </c>
      <c r="D27" s="494">
        <v>2</v>
      </c>
      <c r="E27" s="478" t="s">
        <v>553</v>
      </c>
      <c r="F27" s="495" t="s">
        <v>554</v>
      </c>
      <c r="G27" s="499"/>
      <c r="H27" s="500"/>
      <c r="I27" s="501"/>
    </row>
    <row r="28" spans="1:9" ht="15.75">
      <c r="A28" s="483">
        <v>2133</v>
      </c>
      <c r="B28" s="492" t="s">
        <v>352</v>
      </c>
      <c r="C28" s="493">
        <v>3</v>
      </c>
      <c r="D28" s="494">
        <v>3</v>
      </c>
      <c r="E28" s="478" t="s">
        <v>555</v>
      </c>
      <c r="F28" s="495" t="s">
        <v>556</v>
      </c>
      <c r="G28" s="496">
        <f>H28</f>
        <v>5920.7</v>
      </c>
      <c r="H28" s="497">
        <f>'[3]2021'!$C$26+'[3]2021'!$C$27</f>
        <v>5920.7</v>
      </c>
      <c r="I28" s="501"/>
    </row>
    <row r="29" spans="1:9" ht="12.75" customHeight="1">
      <c r="A29" s="483">
        <v>2140</v>
      </c>
      <c r="B29" s="468" t="s">
        <v>352</v>
      </c>
      <c r="C29" s="32">
        <v>4</v>
      </c>
      <c r="D29" s="484">
        <v>0</v>
      </c>
      <c r="E29" s="485" t="s">
        <v>557</v>
      </c>
      <c r="F29" s="486" t="s">
        <v>558</v>
      </c>
      <c r="G29" s="499"/>
      <c r="H29" s="500"/>
      <c r="I29" s="501"/>
    </row>
    <row r="30" spans="1:9" s="44" customFormat="1" ht="10.5" customHeight="1">
      <c r="A30" s="483"/>
      <c r="B30" s="468"/>
      <c r="C30" s="32"/>
      <c r="D30" s="484"/>
      <c r="E30" s="478" t="s">
        <v>259</v>
      </c>
      <c r="F30" s="486"/>
      <c r="G30" s="489"/>
      <c r="H30" s="490"/>
      <c r="I30" s="491"/>
    </row>
    <row r="31" spans="1:9" ht="15.75">
      <c r="A31" s="483">
        <v>2141</v>
      </c>
      <c r="B31" s="492" t="s">
        <v>352</v>
      </c>
      <c r="C31" s="493">
        <v>4</v>
      </c>
      <c r="D31" s="494">
        <v>1</v>
      </c>
      <c r="E31" s="478" t="s">
        <v>559</v>
      </c>
      <c r="F31" s="505" t="s">
        <v>560</v>
      </c>
      <c r="G31" s="499"/>
      <c r="H31" s="500"/>
      <c r="I31" s="501"/>
    </row>
    <row r="32" spans="1:9" ht="36">
      <c r="A32" s="483">
        <v>2150</v>
      </c>
      <c r="B32" s="468" t="s">
        <v>352</v>
      </c>
      <c r="C32" s="32">
        <v>5</v>
      </c>
      <c r="D32" s="484">
        <v>0</v>
      </c>
      <c r="E32" s="485" t="s">
        <v>561</v>
      </c>
      <c r="F32" s="486" t="s">
        <v>562</v>
      </c>
      <c r="G32" s="499"/>
      <c r="H32" s="500"/>
      <c r="I32" s="501"/>
    </row>
    <row r="33" spans="1:9" s="44" customFormat="1" ht="10.5" customHeight="1">
      <c r="A33" s="483"/>
      <c r="B33" s="468"/>
      <c r="C33" s="32"/>
      <c r="D33" s="484"/>
      <c r="E33" s="478" t="s">
        <v>259</v>
      </c>
      <c r="F33" s="486"/>
      <c r="G33" s="489"/>
      <c r="H33" s="490"/>
      <c r="I33" s="491"/>
    </row>
    <row r="34" spans="1:9" ht="24">
      <c r="A34" s="483">
        <v>2151</v>
      </c>
      <c r="B34" s="492" t="s">
        <v>352</v>
      </c>
      <c r="C34" s="493">
        <v>5</v>
      </c>
      <c r="D34" s="494">
        <v>1</v>
      </c>
      <c r="E34" s="478" t="s">
        <v>563</v>
      </c>
      <c r="F34" s="505" t="s">
        <v>564</v>
      </c>
      <c r="G34" s="499"/>
      <c r="H34" s="500"/>
      <c r="I34" s="501"/>
    </row>
    <row r="35" spans="1:9" ht="28.5">
      <c r="A35" s="483">
        <v>2160</v>
      </c>
      <c r="B35" s="468" t="s">
        <v>352</v>
      </c>
      <c r="C35" s="32">
        <v>6</v>
      </c>
      <c r="D35" s="484">
        <v>0</v>
      </c>
      <c r="E35" s="485" t="s">
        <v>565</v>
      </c>
      <c r="F35" s="486" t="s">
        <v>566</v>
      </c>
      <c r="G35" s="506">
        <f>H35+I35</f>
        <v>132531</v>
      </c>
      <c r="H35" s="507">
        <f>H37</f>
        <v>111404.7</v>
      </c>
      <c r="I35" s="507">
        <f>I37</f>
        <v>21126.3</v>
      </c>
    </row>
    <row r="36" spans="1:9" s="44" customFormat="1" ht="10.5" customHeight="1">
      <c r="A36" s="483"/>
      <c r="B36" s="468"/>
      <c r="C36" s="32"/>
      <c r="D36" s="484"/>
      <c r="E36" s="478" t="s">
        <v>259</v>
      </c>
      <c r="F36" s="486"/>
      <c r="G36" s="489"/>
      <c r="H36" s="490"/>
      <c r="I36" s="491"/>
    </row>
    <row r="37" spans="1:9" ht="24">
      <c r="A37" s="483">
        <v>2161</v>
      </c>
      <c r="B37" s="492" t="s">
        <v>352</v>
      </c>
      <c r="C37" s="493">
        <v>6</v>
      </c>
      <c r="D37" s="494">
        <v>1</v>
      </c>
      <c r="E37" s="478" t="s">
        <v>567</v>
      </c>
      <c r="F37" s="495" t="s">
        <v>568</v>
      </c>
      <c r="G37" s="506">
        <f>H37+I37</f>
        <v>132531</v>
      </c>
      <c r="H37" s="507">
        <f>'[3]2021'!$C$28+'[3]2021'!$C$23</f>
        <v>111404.7</v>
      </c>
      <c r="I37" s="498">
        <f>'[3]2021'!$AX$28+'[3]2021'!$BB$28</f>
        <v>21126.3</v>
      </c>
    </row>
    <row r="38" spans="1:9" ht="15.75">
      <c r="A38" s="483">
        <v>2170</v>
      </c>
      <c r="B38" s="468" t="s">
        <v>352</v>
      </c>
      <c r="C38" s="32">
        <v>7</v>
      </c>
      <c r="D38" s="484">
        <v>0</v>
      </c>
      <c r="E38" s="485" t="s">
        <v>400</v>
      </c>
      <c r="F38" s="495"/>
      <c r="G38" s="499"/>
      <c r="H38" s="500"/>
      <c r="I38" s="501"/>
    </row>
    <row r="39" spans="1:9" s="44" customFormat="1" ht="10.5" customHeight="1">
      <c r="A39" s="483"/>
      <c r="B39" s="468"/>
      <c r="C39" s="32"/>
      <c r="D39" s="484"/>
      <c r="E39" s="478" t="s">
        <v>259</v>
      </c>
      <c r="F39" s="486"/>
      <c r="G39" s="489"/>
      <c r="H39" s="490"/>
      <c r="I39" s="491"/>
    </row>
    <row r="40" spans="1:9" ht="15.75">
      <c r="A40" s="483">
        <v>2171</v>
      </c>
      <c r="B40" s="492" t="s">
        <v>352</v>
      </c>
      <c r="C40" s="493">
        <v>7</v>
      </c>
      <c r="D40" s="494">
        <v>1</v>
      </c>
      <c r="E40" s="478" t="s">
        <v>400</v>
      </c>
      <c r="F40" s="495"/>
      <c r="G40" s="499"/>
      <c r="H40" s="500"/>
      <c r="I40" s="501"/>
    </row>
    <row r="41" spans="1:9" ht="29.25" customHeight="1">
      <c r="A41" s="483">
        <v>2180</v>
      </c>
      <c r="B41" s="468" t="s">
        <v>352</v>
      </c>
      <c r="C41" s="32">
        <v>8</v>
      </c>
      <c r="D41" s="484">
        <v>0</v>
      </c>
      <c r="E41" s="485" t="s">
        <v>569</v>
      </c>
      <c r="F41" s="486" t="s">
        <v>570</v>
      </c>
      <c r="G41" s="499"/>
      <c r="H41" s="500"/>
      <c r="I41" s="501"/>
    </row>
    <row r="42" spans="1:9" s="44" customFormat="1" ht="10.5" customHeight="1">
      <c r="A42" s="483"/>
      <c r="B42" s="468"/>
      <c r="C42" s="32"/>
      <c r="D42" s="484"/>
      <c r="E42" s="478" t="s">
        <v>259</v>
      </c>
      <c r="F42" s="486"/>
      <c r="G42" s="489"/>
      <c r="H42" s="490"/>
      <c r="I42" s="491"/>
    </row>
    <row r="43" spans="1:9" ht="28.5">
      <c r="A43" s="483">
        <v>2181</v>
      </c>
      <c r="B43" s="492" t="s">
        <v>352</v>
      </c>
      <c r="C43" s="493">
        <v>8</v>
      </c>
      <c r="D43" s="494">
        <v>1</v>
      </c>
      <c r="E43" s="478" t="s">
        <v>569</v>
      </c>
      <c r="F43" s="505" t="s">
        <v>571</v>
      </c>
      <c r="G43" s="499"/>
      <c r="H43" s="500"/>
      <c r="I43" s="501"/>
    </row>
    <row r="44" spans="1:9" ht="15.75">
      <c r="A44" s="483"/>
      <c r="B44" s="492"/>
      <c r="C44" s="493"/>
      <c r="D44" s="494"/>
      <c r="E44" s="508" t="s">
        <v>259</v>
      </c>
      <c r="F44" s="505"/>
      <c r="G44" s="499"/>
      <c r="H44" s="500"/>
      <c r="I44" s="501"/>
    </row>
    <row r="45" spans="1:9" ht="15.75">
      <c r="A45" s="483">
        <v>2182</v>
      </c>
      <c r="B45" s="492" t="s">
        <v>352</v>
      </c>
      <c r="C45" s="493">
        <v>8</v>
      </c>
      <c r="D45" s="494">
        <v>1</v>
      </c>
      <c r="E45" s="508" t="s">
        <v>262</v>
      </c>
      <c r="F45" s="505"/>
      <c r="G45" s="499"/>
      <c r="H45" s="500"/>
      <c r="I45" s="501"/>
    </row>
    <row r="46" spans="1:9" ht="15.75">
      <c r="A46" s="483">
        <v>2183</v>
      </c>
      <c r="B46" s="492" t="s">
        <v>352</v>
      </c>
      <c r="C46" s="493">
        <v>8</v>
      </c>
      <c r="D46" s="494">
        <v>1</v>
      </c>
      <c r="E46" s="508" t="s">
        <v>263</v>
      </c>
      <c r="F46" s="505"/>
      <c r="G46" s="499"/>
      <c r="H46" s="500"/>
      <c r="I46" s="501"/>
    </row>
    <row r="47" spans="1:9" ht="24">
      <c r="A47" s="483">
        <v>2184</v>
      </c>
      <c r="B47" s="492" t="s">
        <v>352</v>
      </c>
      <c r="C47" s="493">
        <v>8</v>
      </c>
      <c r="D47" s="494">
        <v>1</v>
      </c>
      <c r="E47" s="508" t="s">
        <v>264</v>
      </c>
      <c r="F47" s="505"/>
      <c r="G47" s="499"/>
      <c r="H47" s="500"/>
      <c r="I47" s="501"/>
    </row>
    <row r="48" spans="1:9" ht="15.75">
      <c r="A48" s="483">
        <v>2185</v>
      </c>
      <c r="B48" s="492" t="s">
        <v>352</v>
      </c>
      <c r="C48" s="493">
        <v>8</v>
      </c>
      <c r="D48" s="494">
        <v>1</v>
      </c>
      <c r="E48" s="508"/>
      <c r="F48" s="505"/>
      <c r="G48" s="509"/>
      <c r="H48" s="510"/>
      <c r="I48" s="501"/>
    </row>
    <row r="49" spans="1:9" s="476" customFormat="1" ht="12" customHeight="1">
      <c r="A49" s="511">
        <v>2200</v>
      </c>
      <c r="B49" s="468" t="s">
        <v>353</v>
      </c>
      <c r="C49" s="32">
        <v>0</v>
      </c>
      <c r="D49" s="484">
        <v>0</v>
      </c>
      <c r="E49" s="471" t="s">
        <v>1082</v>
      </c>
      <c r="F49" s="512" t="s">
        <v>572</v>
      </c>
      <c r="G49" s="513">
        <f>H49</f>
        <v>1965</v>
      </c>
      <c r="H49" s="514">
        <f>H54+H64</f>
        <v>1965</v>
      </c>
      <c r="I49" s="515"/>
    </row>
    <row r="50" spans="1:9" ht="11.25" customHeight="1">
      <c r="A50" s="477"/>
      <c r="B50" s="468"/>
      <c r="C50" s="469"/>
      <c r="D50" s="470"/>
      <c r="E50" s="478" t="s">
        <v>258</v>
      </c>
      <c r="F50" s="479"/>
      <c r="G50" s="516"/>
      <c r="H50" s="517"/>
      <c r="I50" s="482"/>
    </row>
    <row r="51" spans="1:9" ht="15.75">
      <c r="A51" s="483">
        <v>2210</v>
      </c>
      <c r="B51" s="468" t="s">
        <v>353</v>
      </c>
      <c r="C51" s="493">
        <v>1</v>
      </c>
      <c r="D51" s="494">
        <v>0</v>
      </c>
      <c r="E51" s="485" t="s">
        <v>573</v>
      </c>
      <c r="F51" s="518" t="s">
        <v>574</v>
      </c>
      <c r="G51" s="499"/>
      <c r="H51" s="500"/>
      <c r="I51" s="501"/>
    </row>
    <row r="52" spans="1:9" s="44" customFormat="1" ht="10.5" customHeight="1">
      <c r="A52" s="483"/>
      <c r="B52" s="468"/>
      <c r="C52" s="32"/>
      <c r="D52" s="484"/>
      <c r="E52" s="478" t="s">
        <v>259</v>
      </c>
      <c r="F52" s="486"/>
      <c r="G52" s="489"/>
      <c r="H52" s="490"/>
      <c r="I52" s="491"/>
    </row>
    <row r="53" spans="1:9" ht="15.75">
      <c r="A53" s="483">
        <v>2211</v>
      </c>
      <c r="B53" s="492" t="s">
        <v>353</v>
      </c>
      <c r="C53" s="493">
        <v>1</v>
      </c>
      <c r="D53" s="494">
        <v>1</v>
      </c>
      <c r="E53" s="478" t="s">
        <v>575</v>
      </c>
      <c r="F53" s="505" t="s">
        <v>576</v>
      </c>
      <c r="G53" s="496"/>
      <c r="H53" s="497"/>
      <c r="I53" s="501"/>
    </row>
    <row r="54" spans="1:9" ht="15.75">
      <c r="A54" s="483">
        <v>2220</v>
      </c>
      <c r="B54" s="468" t="s">
        <v>353</v>
      </c>
      <c r="C54" s="32">
        <v>2</v>
      </c>
      <c r="D54" s="484">
        <v>0</v>
      </c>
      <c r="E54" s="485" t="s">
        <v>577</v>
      </c>
      <c r="F54" s="518" t="s">
        <v>578</v>
      </c>
      <c r="G54" s="496">
        <f>H54</f>
        <v>1665</v>
      </c>
      <c r="H54" s="497">
        <f>H56</f>
        <v>1665</v>
      </c>
      <c r="I54" s="501"/>
    </row>
    <row r="55" spans="1:9" s="44" customFormat="1" ht="10.5" customHeight="1">
      <c r="A55" s="483"/>
      <c r="B55" s="468"/>
      <c r="C55" s="32"/>
      <c r="D55" s="484"/>
      <c r="E55" s="478" t="s">
        <v>259</v>
      </c>
      <c r="F55" s="486"/>
      <c r="G55" s="519"/>
      <c r="H55" s="520"/>
      <c r="I55" s="491"/>
    </row>
    <row r="56" spans="1:9" ht="15.75">
      <c r="A56" s="483">
        <v>2221</v>
      </c>
      <c r="B56" s="492" t="s">
        <v>353</v>
      </c>
      <c r="C56" s="493">
        <v>2</v>
      </c>
      <c r="D56" s="494">
        <v>1</v>
      </c>
      <c r="E56" s="478" t="s">
        <v>579</v>
      </c>
      <c r="F56" s="505" t="s">
        <v>580</v>
      </c>
      <c r="G56" s="496">
        <f>H56</f>
        <v>1665</v>
      </c>
      <c r="H56" s="497">
        <f>'[3]Hamaynq'!$C$19+'[3]Hamaynq'!$C$23+'[3]Hamaynq'!$C$24+'[3]Hamaynq'!$C$51</f>
        <v>1665</v>
      </c>
      <c r="I56" s="501"/>
    </row>
    <row r="57" spans="1:9" ht="15.75">
      <c r="A57" s="483">
        <v>2230</v>
      </c>
      <c r="B57" s="468" t="s">
        <v>353</v>
      </c>
      <c r="C57" s="493">
        <v>3</v>
      </c>
      <c r="D57" s="494">
        <v>0</v>
      </c>
      <c r="E57" s="485" t="s">
        <v>581</v>
      </c>
      <c r="F57" s="518" t="s">
        <v>582</v>
      </c>
      <c r="G57" s="499"/>
      <c r="H57" s="500"/>
      <c r="I57" s="501"/>
    </row>
    <row r="58" spans="1:9" s="44" customFormat="1" ht="10.5" customHeight="1">
      <c r="A58" s="483"/>
      <c r="B58" s="468"/>
      <c r="C58" s="32"/>
      <c r="D58" s="484"/>
      <c r="E58" s="478" t="s">
        <v>259</v>
      </c>
      <c r="F58" s="486"/>
      <c r="G58" s="489"/>
      <c r="H58" s="490"/>
      <c r="I58" s="491"/>
    </row>
    <row r="59" spans="1:9" ht="15.75">
      <c r="A59" s="483">
        <v>2231</v>
      </c>
      <c r="B59" s="492" t="s">
        <v>353</v>
      </c>
      <c r="C59" s="493">
        <v>3</v>
      </c>
      <c r="D59" s="494">
        <v>1</v>
      </c>
      <c r="E59" s="478" t="s">
        <v>583</v>
      </c>
      <c r="F59" s="505" t="s">
        <v>584</v>
      </c>
      <c r="G59" s="499"/>
      <c r="H59" s="500"/>
      <c r="I59" s="501"/>
    </row>
    <row r="60" spans="1:9" ht="24">
      <c r="A60" s="483">
        <v>2240</v>
      </c>
      <c r="B60" s="468" t="s">
        <v>353</v>
      </c>
      <c r="C60" s="32">
        <v>4</v>
      </c>
      <c r="D60" s="484">
        <v>0</v>
      </c>
      <c r="E60" s="485" t="s">
        <v>585</v>
      </c>
      <c r="F60" s="486" t="s">
        <v>586</v>
      </c>
      <c r="G60" s="499"/>
      <c r="H60" s="500"/>
      <c r="I60" s="501"/>
    </row>
    <row r="61" spans="1:9" s="44" customFormat="1" ht="10.5" customHeight="1">
      <c r="A61" s="483"/>
      <c r="B61" s="468"/>
      <c r="C61" s="32"/>
      <c r="D61" s="484"/>
      <c r="E61" s="478" t="s">
        <v>259</v>
      </c>
      <c r="F61" s="486"/>
      <c r="G61" s="489"/>
      <c r="H61" s="490"/>
      <c r="I61" s="491"/>
    </row>
    <row r="62" spans="1:9" ht="24">
      <c r="A62" s="483">
        <v>2241</v>
      </c>
      <c r="B62" s="492" t="s">
        <v>353</v>
      </c>
      <c r="C62" s="493">
        <v>4</v>
      </c>
      <c r="D62" s="494">
        <v>1</v>
      </c>
      <c r="E62" s="478" t="s">
        <v>585</v>
      </c>
      <c r="F62" s="505" t="s">
        <v>586</v>
      </c>
      <c r="G62" s="499"/>
      <c r="H62" s="500"/>
      <c r="I62" s="501"/>
    </row>
    <row r="63" spans="1:9" s="44" customFormat="1" ht="10.5" customHeight="1">
      <c r="A63" s="483"/>
      <c r="B63" s="468"/>
      <c r="C63" s="32"/>
      <c r="D63" s="484"/>
      <c r="E63" s="478" t="s">
        <v>259</v>
      </c>
      <c r="F63" s="486"/>
      <c r="G63" s="489"/>
      <c r="H63" s="490"/>
      <c r="I63" s="491"/>
    </row>
    <row r="64" spans="1:9" ht="15.75">
      <c r="A64" s="483">
        <v>2250</v>
      </c>
      <c r="B64" s="468" t="s">
        <v>353</v>
      </c>
      <c r="C64" s="32">
        <v>5</v>
      </c>
      <c r="D64" s="484">
        <v>0</v>
      </c>
      <c r="E64" s="485" t="s">
        <v>587</v>
      </c>
      <c r="F64" s="486" t="s">
        <v>588</v>
      </c>
      <c r="G64" s="496">
        <f>H64</f>
        <v>300</v>
      </c>
      <c r="H64" s="497">
        <f>H66</f>
        <v>300</v>
      </c>
      <c r="I64" s="501"/>
    </row>
    <row r="65" spans="1:9" s="44" customFormat="1" ht="10.5" customHeight="1">
      <c r="A65" s="483"/>
      <c r="B65" s="468"/>
      <c r="C65" s="32"/>
      <c r="D65" s="484"/>
      <c r="E65" s="478" t="s">
        <v>259</v>
      </c>
      <c r="F65" s="486"/>
      <c r="G65" s="519"/>
      <c r="H65" s="520"/>
      <c r="I65" s="491"/>
    </row>
    <row r="66" spans="1:9" ht="15.75">
      <c r="A66" s="483">
        <v>2251</v>
      </c>
      <c r="B66" s="492" t="s">
        <v>353</v>
      </c>
      <c r="C66" s="493">
        <v>5</v>
      </c>
      <c r="D66" s="494">
        <v>1</v>
      </c>
      <c r="E66" s="478" t="s">
        <v>587</v>
      </c>
      <c r="F66" s="505" t="s">
        <v>589</v>
      </c>
      <c r="G66" s="496">
        <f>H66</f>
        <v>300</v>
      </c>
      <c r="H66" s="497">
        <f>'[3]Hamaynq'!$C$25</f>
        <v>300</v>
      </c>
      <c r="I66" s="501"/>
    </row>
    <row r="67" spans="1:9" s="476" customFormat="1" ht="22.5" customHeight="1">
      <c r="A67" s="511">
        <v>2300</v>
      </c>
      <c r="B67" s="521" t="s">
        <v>354</v>
      </c>
      <c r="C67" s="32">
        <v>0</v>
      </c>
      <c r="D67" s="484">
        <v>0</v>
      </c>
      <c r="E67" s="522" t="s">
        <v>1083</v>
      </c>
      <c r="F67" s="512" t="s">
        <v>590</v>
      </c>
      <c r="G67" s="496">
        <v>100</v>
      </c>
      <c r="H67" s="497">
        <v>100</v>
      </c>
      <c r="I67" s="515"/>
    </row>
    <row r="68" spans="1:9" ht="11.25" customHeight="1">
      <c r="A68" s="477"/>
      <c r="B68" s="468"/>
      <c r="C68" s="469"/>
      <c r="D68" s="470"/>
      <c r="E68" s="478" t="s">
        <v>258</v>
      </c>
      <c r="F68" s="479"/>
      <c r="G68" s="516"/>
      <c r="H68" s="517"/>
      <c r="I68" s="482"/>
    </row>
    <row r="69" spans="1:9" ht="15.75">
      <c r="A69" s="483">
        <v>2310</v>
      </c>
      <c r="B69" s="521" t="s">
        <v>354</v>
      </c>
      <c r="C69" s="32">
        <v>1</v>
      </c>
      <c r="D69" s="484">
        <v>0</v>
      </c>
      <c r="E69" s="485" t="s">
        <v>175</v>
      </c>
      <c r="F69" s="486" t="s">
        <v>592</v>
      </c>
      <c r="G69" s="499"/>
      <c r="H69" s="500"/>
      <c r="I69" s="501"/>
    </row>
    <row r="70" spans="1:9" s="44" customFormat="1" ht="10.5" customHeight="1">
      <c r="A70" s="483"/>
      <c r="B70" s="468"/>
      <c r="C70" s="32"/>
      <c r="D70" s="484"/>
      <c r="E70" s="478" t="s">
        <v>259</v>
      </c>
      <c r="F70" s="486"/>
      <c r="G70" s="489"/>
      <c r="H70" s="490"/>
      <c r="I70" s="491"/>
    </row>
    <row r="71" spans="1:9" ht="15.75">
      <c r="A71" s="483">
        <v>2311</v>
      </c>
      <c r="B71" s="523" t="s">
        <v>354</v>
      </c>
      <c r="C71" s="493">
        <v>1</v>
      </c>
      <c r="D71" s="494">
        <v>1</v>
      </c>
      <c r="E71" s="478" t="s">
        <v>591</v>
      </c>
      <c r="F71" s="505" t="s">
        <v>593</v>
      </c>
      <c r="G71" s="499"/>
      <c r="H71" s="500"/>
      <c r="I71" s="501"/>
    </row>
    <row r="72" spans="1:9" ht="15.75">
      <c r="A72" s="483">
        <v>2312</v>
      </c>
      <c r="B72" s="523" t="s">
        <v>354</v>
      </c>
      <c r="C72" s="493">
        <v>1</v>
      </c>
      <c r="D72" s="494">
        <v>2</v>
      </c>
      <c r="E72" s="478" t="s">
        <v>176</v>
      </c>
      <c r="F72" s="505"/>
      <c r="G72" s="499"/>
      <c r="H72" s="500"/>
      <c r="I72" s="501"/>
    </row>
    <row r="73" spans="1:9" ht="15.75">
      <c r="A73" s="483">
        <v>2313</v>
      </c>
      <c r="B73" s="523" t="s">
        <v>354</v>
      </c>
      <c r="C73" s="493">
        <v>1</v>
      </c>
      <c r="D73" s="494">
        <v>3</v>
      </c>
      <c r="E73" s="478" t="s">
        <v>177</v>
      </c>
      <c r="F73" s="505"/>
      <c r="G73" s="499"/>
      <c r="H73" s="500"/>
      <c r="I73" s="501"/>
    </row>
    <row r="74" spans="1:9" ht="15.75">
      <c r="A74" s="483">
        <v>2320</v>
      </c>
      <c r="B74" s="521" t="s">
        <v>354</v>
      </c>
      <c r="C74" s="32">
        <v>2</v>
      </c>
      <c r="D74" s="484">
        <v>0</v>
      </c>
      <c r="E74" s="485" t="s">
        <v>178</v>
      </c>
      <c r="F74" s="486" t="s">
        <v>594</v>
      </c>
      <c r="G74" s="496">
        <v>100</v>
      </c>
      <c r="H74" s="497">
        <v>100</v>
      </c>
      <c r="I74" s="501"/>
    </row>
    <row r="75" spans="1:9" s="44" customFormat="1" ht="10.5" customHeight="1">
      <c r="A75" s="483"/>
      <c r="B75" s="468"/>
      <c r="C75" s="32"/>
      <c r="D75" s="484"/>
      <c r="E75" s="478" t="s">
        <v>259</v>
      </c>
      <c r="F75" s="486"/>
      <c r="G75" s="519"/>
      <c r="H75" s="520"/>
      <c r="I75" s="491"/>
    </row>
    <row r="76" spans="1:9" ht="15.75">
      <c r="A76" s="483">
        <v>2321</v>
      </c>
      <c r="B76" s="523" t="s">
        <v>354</v>
      </c>
      <c r="C76" s="493">
        <v>2</v>
      </c>
      <c r="D76" s="494">
        <v>1</v>
      </c>
      <c r="E76" s="478" t="s">
        <v>179</v>
      </c>
      <c r="F76" s="505" t="s">
        <v>595</v>
      </c>
      <c r="G76" s="496">
        <v>100</v>
      </c>
      <c r="H76" s="497">
        <v>100</v>
      </c>
      <c r="I76" s="501"/>
    </row>
    <row r="77" spans="1:9" ht="24">
      <c r="A77" s="483">
        <v>2330</v>
      </c>
      <c r="B77" s="521" t="s">
        <v>354</v>
      </c>
      <c r="C77" s="32">
        <v>3</v>
      </c>
      <c r="D77" s="484">
        <v>0</v>
      </c>
      <c r="E77" s="485" t="s">
        <v>180</v>
      </c>
      <c r="F77" s="486" t="s">
        <v>596</v>
      </c>
      <c r="G77" s="499"/>
      <c r="H77" s="500"/>
      <c r="I77" s="501"/>
    </row>
    <row r="78" spans="1:9" s="44" customFormat="1" ht="10.5" customHeight="1">
      <c r="A78" s="483"/>
      <c r="B78" s="468"/>
      <c r="C78" s="32"/>
      <c r="D78" s="484"/>
      <c r="E78" s="478" t="s">
        <v>259</v>
      </c>
      <c r="F78" s="486"/>
      <c r="G78" s="489"/>
      <c r="H78" s="490"/>
      <c r="I78" s="491"/>
    </row>
    <row r="79" spans="1:9" ht="15.75">
      <c r="A79" s="483">
        <v>2331</v>
      </c>
      <c r="B79" s="523" t="s">
        <v>354</v>
      </c>
      <c r="C79" s="493">
        <v>3</v>
      </c>
      <c r="D79" s="494">
        <v>1</v>
      </c>
      <c r="E79" s="478" t="s">
        <v>597</v>
      </c>
      <c r="F79" s="505" t="s">
        <v>598</v>
      </c>
      <c r="G79" s="499"/>
      <c r="H79" s="500"/>
      <c r="I79" s="501"/>
    </row>
    <row r="80" spans="1:9" ht="15.75">
      <c r="A80" s="483">
        <v>2332</v>
      </c>
      <c r="B80" s="523" t="s">
        <v>354</v>
      </c>
      <c r="C80" s="493">
        <v>3</v>
      </c>
      <c r="D80" s="494">
        <v>2</v>
      </c>
      <c r="E80" s="478" t="s">
        <v>181</v>
      </c>
      <c r="F80" s="505"/>
      <c r="G80" s="499"/>
      <c r="H80" s="500"/>
      <c r="I80" s="501"/>
    </row>
    <row r="81" spans="1:9" ht="15.75">
      <c r="A81" s="483">
        <v>2340</v>
      </c>
      <c r="B81" s="521" t="s">
        <v>354</v>
      </c>
      <c r="C81" s="32">
        <v>4</v>
      </c>
      <c r="D81" s="484">
        <v>0</v>
      </c>
      <c r="E81" s="485" t="s">
        <v>182</v>
      </c>
      <c r="F81" s="505"/>
      <c r="G81" s="499"/>
      <c r="H81" s="500"/>
      <c r="I81" s="501"/>
    </row>
    <row r="82" spans="1:9" s="44" customFormat="1" ht="10.5" customHeight="1">
      <c r="A82" s="483"/>
      <c r="B82" s="468"/>
      <c r="C82" s="32"/>
      <c r="D82" s="484"/>
      <c r="E82" s="478" t="s">
        <v>259</v>
      </c>
      <c r="F82" s="486"/>
      <c r="G82" s="489"/>
      <c r="H82" s="490"/>
      <c r="I82" s="491"/>
    </row>
    <row r="83" spans="1:9" ht="15.75">
      <c r="A83" s="483">
        <v>2341</v>
      </c>
      <c r="B83" s="523" t="s">
        <v>354</v>
      </c>
      <c r="C83" s="493">
        <v>4</v>
      </c>
      <c r="D83" s="494">
        <v>1</v>
      </c>
      <c r="E83" s="478" t="s">
        <v>182</v>
      </c>
      <c r="F83" s="505"/>
      <c r="G83" s="499"/>
      <c r="H83" s="500"/>
      <c r="I83" s="501"/>
    </row>
    <row r="84" spans="1:9" ht="15.75">
      <c r="A84" s="483">
        <v>2350</v>
      </c>
      <c r="B84" s="521" t="s">
        <v>354</v>
      </c>
      <c r="C84" s="32">
        <v>5</v>
      </c>
      <c r="D84" s="484">
        <v>0</v>
      </c>
      <c r="E84" s="485" t="s">
        <v>599</v>
      </c>
      <c r="F84" s="486" t="s">
        <v>600</v>
      </c>
      <c r="G84" s="499"/>
      <c r="H84" s="500"/>
      <c r="I84" s="501"/>
    </row>
    <row r="85" spans="1:9" s="44" customFormat="1" ht="10.5" customHeight="1">
      <c r="A85" s="483"/>
      <c r="B85" s="468"/>
      <c r="C85" s="32"/>
      <c r="D85" s="484"/>
      <c r="E85" s="478" t="s">
        <v>259</v>
      </c>
      <c r="F85" s="486"/>
      <c r="G85" s="489"/>
      <c r="H85" s="490"/>
      <c r="I85" s="491"/>
    </row>
    <row r="86" spans="1:9" ht="15.75">
      <c r="A86" s="483">
        <v>2351</v>
      </c>
      <c r="B86" s="523" t="s">
        <v>354</v>
      </c>
      <c r="C86" s="493">
        <v>5</v>
      </c>
      <c r="D86" s="494">
        <v>1</v>
      </c>
      <c r="E86" s="478" t="s">
        <v>601</v>
      </c>
      <c r="F86" s="505" t="s">
        <v>600</v>
      </c>
      <c r="G86" s="499"/>
      <c r="H86" s="500"/>
      <c r="I86" s="501"/>
    </row>
    <row r="87" spans="1:9" ht="36">
      <c r="A87" s="483">
        <v>2360</v>
      </c>
      <c r="B87" s="521" t="s">
        <v>354</v>
      </c>
      <c r="C87" s="32">
        <v>6</v>
      </c>
      <c r="D87" s="484">
        <v>0</v>
      </c>
      <c r="E87" s="485" t="s">
        <v>271</v>
      </c>
      <c r="F87" s="486" t="s">
        <v>602</v>
      </c>
      <c r="G87" s="499"/>
      <c r="H87" s="500"/>
      <c r="I87" s="501"/>
    </row>
    <row r="88" spans="1:9" s="44" customFormat="1" ht="10.5" customHeight="1">
      <c r="A88" s="483"/>
      <c r="B88" s="468"/>
      <c r="C88" s="32"/>
      <c r="D88" s="484"/>
      <c r="E88" s="478" t="s">
        <v>259</v>
      </c>
      <c r="F88" s="486"/>
      <c r="G88" s="489"/>
      <c r="H88" s="490"/>
      <c r="I88" s="491"/>
    </row>
    <row r="89" spans="1:9" ht="24">
      <c r="A89" s="483">
        <v>2361</v>
      </c>
      <c r="B89" s="523" t="s">
        <v>354</v>
      </c>
      <c r="C89" s="493">
        <v>6</v>
      </c>
      <c r="D89" s="494">
        <v>1</v>
      </c>
      <c r="E89" s="478" t="s">
        <v>271</v>
      </c>
      <c r="F89" s="505" t="s">
        <v>603</v>
      </c>
      <c r="G89" s="499"/>
      <c r="H89" s="500"/>
      <c r="I89" s="501"/>
    </row>
    <row r="90" spans="1:9" ht="28.5">
      <c r="A90" s="483">
        <v>2370</v>
      </c>
      <c r="B90" s="521" t="s">
        <v>354</v>
      </c>
      <c r="C90" s="32">
        <v>7</v>
      </c>
      <c r="D90" s="484">
        <v>0</v>
      </c>
      <c r="E90" s="485" t="s">
        <v>272</v>
      </c>
      <c r="F90" s="486" t="s">
        <v>604</v>
      </c>
      <c r="G90" s="499"/>
      <c r="H90" s="500"/>
      <c r="I90" s="501"/>
    </row>
    <row r="91" spans="1:9" s="44" customFormat="1" ht="10.5" customHeight="1">
      <c r="A91" s="483"/>
      <c r="B91" s="468"/>
      <c r="C91" s="32"/>
      <c r="D91" s="484"/>
      <c r="E91" s="478" t="s">
        <v>259</v>
      </c>
      <c r="F91" s="486"/>
      <c r="G91" s="489"/>
      <c r="H91" s="490"/>
      <c r="I91" s="491"/>
    </row>
    <row r="92" spans="1:9" ht="24">
      <c r="A92" s="483">
        <v>2371</v>
      </c>
      <c r="B92" s="523" t="s">
        <v>354</v>
      </c>
      <c r="C92" s="493">
        <v>7</v>
      </c>
      <c r="D92" s="494">
        <v>1</v>
      </c>
      <c r="E92" s="478" t="s">
        <v>273</v>
      </c>
      <c r="F92" s="505" t="s">
        <v>605</v>
      </c>
      <c r="G92" s="499"/>
      <c r="H92" s="500"/>
      <c r="I92" s="501"/>
    </row>
    <row r="93" spans="1:9" s="476" customFormat="1" ht="11.25" customHeight="1">
      <c r="A93" s="511">
        <v>2400</v>
      </c>
      <c r="B93" s="521" t="s">
        <v>357</v>
      </c>
      <c r="C93" s="32">
        <v>0</v>
      </c>
      <c r="D93" s="484">
        <v>0</v>
      </c>
      <c r="E93" s="522" t="s">
        <v>1084</v>
      </c>
      <c r="F93" s="512" t="s">
        <v>606</v>
      </c>
      <c r="G93" s="513">
        <f>H93+I93</f>
        <v>-640.2190000000046</v>
      </c>
      <c r="H93" s="524">
        <f>H99+H118</f>
        <v>36548.4</v>
      </c>
      <c r="I93" s="524">
        <f>I99+I118</f>
        <v>-37188.619000000006</v>
      </c>
    </row>
    <row r="94" spans="1:9" ht="11.25" customHeight="1">
      <c r="A94" s="477"/>
      <c r="B94" s="468"/>
      <c r="C94" s="469"/>
      <c r="D94" s="470"/>
      <c r="E94" s="478" t="s">
        <v>258</v>
      </c>
      <c r="F94" s="479"/>
      <c r="G94" s="516"/>
      <c r="H94" s="517"/>
      <c r="I94" s="482"/>
    </row>
    <row r="95" spans="1:9" ht="28.5">
      <c r="A95" s="483">
        <v>2410</v>
      </c>
      <c r="B95" s="521" t="s">
        <v>357</v>
      </c>
      <c r="C95" s="32">
        <v>1</v>
      </c>
      <c r="D95" s="484">
        <v>0</v>
      </c>
      <c r="E95" s="485" t="s">
        <v>607</v>
      </c>
      <c r="F95" s="486" t="s">
        <v>610</v>
      </c>
      <c r="G95" s="499"/>
      <c r="H95" s="500"/>
      <c r="I95" s="501"/>
    </row>
    <row r="96" spans="1:9" s="44" customFormat="1" ht="10.5" customHeight="1">
      <c r="A96" s="483"/>
      <c r="B96" s="468"/>
      <c r="C96" s="32"/>
      <c r="D96" s="484"/>
      <c r="E96" s="478" t="s">
        <v>259</v>
      </c>
      <c r="F96" s="486"/>
      <c r="G96" s="489"/>
      <c r="H96" s="490"/>
      <c r="I96" s="491"/>
    </row>
    <row r="97" spans="1:9" ht="24">
      <c r="A97" s="483">
        <v>2411</v>
      </c>
      <c r="B97" s="523" t="s">
        <v>357</v>
      </c>
      <c r="C97" s="493">
        <v>1</v>
      </c>
      <c r="D97" s="494">
        <v>1</v>
      </c>
      <c r="E97" s="478" t="s">
        <v>611</v>
      </c>
      <c r="F97" s="495" t="s">
        <v>612</v>
      </c>
      <c r="G97" s="499"/>
      <c r="H97" s="500"/>
      <c r="I97" s="501"/>
    </row>
    <row r="98" spans="1:9" ht="24">
      <c r="A98" s="483">
        <v>2412</v>
      </c>
      <c r="B98" s="523" t="s">
        <v>357</v>
      </c>
      <c r="C98" s="493">
        <v>1</v>
      </c>
      <c r="D98" s="494">
        <v>2</v>
      </c>
      <c r="E98" s="478" t="s">
        <v>613</v>
      </c>
      <c r="F98" s="505" t="s">
        <v>614</v>
      </c>
      <c r="G98" s="499"/>
      <c r="H98" s="500"/>
      <c r="I98" s="501"/>
    </row>
    <row r="99" spans="1:9" ht="24">
      <c r="A99" s="483">
        <v>2420</v>
      </c>
      <c r="B99" s="521" t="s">
        <v>357</v>
      </c>
      <c r="C99" s="32">
        <v>2</v>
      </c>
      <c r="D99" s="484">
        <v>0</v>
      </c>
      <c r="E99" s="485" t="s">
        <v>615</v>
      </c>
      <c r="F99" s="486" t="s">
        <v>616</v>
      </c>
      <c r="G99" s="525">
        <f>I99</f>
        <v>-91416.119</v>
      </c>
      <c r="H99" s="497">
        <f>H101</f>
        <v>50</v>
      </c>
      <c r="I99" s="498">
        <f>I100+I101</f>
        <v>-91416.119</v>
      </c>
    </row>
    <row r="100" spans="1:9" s="44" customFormat="1" ht="15.75">
      <c r="A100" s="483"/>
      <c r="B100" s="468"/>
      <c r="C100" s="32"/>
      <c r="D100" s="484"/>
      <c r="E100" s="478" t="s">
        <v>259</v>
      </c>
      <c r="F100" s="486"/>
      <c r="G100" s="496">
        <f>I100</f>
        <v>-91416.119</v>
      </c>
      <c r="H100" s="490"/>
      <c r="I100" s="498">
        <f>3!F208</f>
        <v>-91416.119</v>
      </c>
    </row>
    <row r="101" spans="1:9" ht="15.75">
      <c r="A101" s="483">
        <v>2421</v>
      </c>
      <c r="B101" s="523" t="s">
        <v>357</v>
      </c>
      <c r="C101" s="493">
        <v>2</v>
      </c>
      <c r="D101" s="494">
        <v>1</v>
      </c>
      <c r="E101" s="478" t="s">
        <v>617</v>
      </c>
      <c r="F101" s="505" t="s">
        <v>618</v>
      </c>
      <c r="G101" s="525">
        <f>I101</f>
        <v>0</v>
      </c>
      <c r="H101" s="497">
        <f>'[3]2021'!$C$39</f>
        <v>50</v>
      </c>
      <c r="I101" s="525"/>
    </row>
    <row r="102" spans="1:9" ht="15.75">
      <c r="A102" s="483">
        <v>2422</v>
      </c>
      <c r="B102" s="523" t="s">
        <v>357</v>
      </c>
      <c r="C102" s="493">
        <v>2</v>
      </c>
      <c r="D102" s="494">
        <v>2</v>
      </c>
      <c r="E102" s="478" t="s">
        <v>619</v>
      </c>
      <c r="F102" s="505" t="s">
        <v>620</v>
      </c>
      <c r="G102" s="499"/>
      <c r="H102" s="500"/>
      <c r="I102" s="501"/>
    </row>
    <row r="103" spans="1:9" ht="15.75">
      <c r="A103" s="483">
        <v>2423</v>
      </c>
      <c r="B103" s="523" t="s">
        <v>357</v>
      </c>
      <c r="C103" s="493">
        <v>2</v>
      </c>
      <c r="D103" s="494">
        <v>3</v>
      </c>
      <c r="E103" s="478" t="s">
        <v>621</v>
      </c>
      <c r="F103" s="505" t="s">
        <v>622</v>
      </c>
      <c r="G103" s="499"/>
      <c r="H103" s="500"/>
      <c r="I103" s="501"/>
    </row>
    <row r="104" spans="1:9" ht="15.75">
      <c r="A104" s="483">
        <v>2424</v>
      </c>
      <c r="B104" s="523" t="s">
        <v>357</v>
      </c>
      <c r="C104" s="493">
        <v>2</v>
      </c>
      <c r="D104" s="494">
        <v>4</v>
      </c>
      <c r="E104" s="478" t="s">
        <v>358</v>
      </c>
      <c r="F104" s="505"/>
      <c r="G104" s="499"/>
      <c r="H104" s="500"/>
      <c r="I104" s="501"/>
    </row>
    <row r="105" spans="1:9" ht="15.75">
      <c r="A105" s="483">
        <v>2430</v>
      </c>
      <c r="B105" s="521" t="s">
        <v>357</v>
      </c>
      <c r="C105" s="32">
        <v>3</v>
      </c>
      <c r="D105" s="484">
        <v>0</v>
      </c>
      <c r="E105" s="485" t="s">
        <v>623</v>
      </c>
      <c r="F105" s="486" t="s">
        <v>624</v>
      </c>
      <c r="G105" s="499"/>
      <c r="H105" s="500"/>
      <c r="I105" s="501"/>
    </row>
    <row r="106" spans="1:9" s="44" customFormat="1" ht="10.5" customHeight="1">
      <c r="A106" s="483"/>
      <c r="B106" s="468"/>
      <c r="C106" s="32"/>
      <c r="D106" s="484"/>
      <c r="E106" s="478" t="s">
        <v>259</v>
      </c>
      <c r="F106" s="486"/>
      <c r="G106" s="489"/>
      <c r="H106" s="490"/>
      <c r="I106" s="491"/>
    </row>
    <row r="107" spans="1:9" ht="15.75">
      <c r="A107" s="483">
        <v>2431</v>
      </c>
      <c r="B107" s="523" t="s">
        <v>357</v>
      </c>
      <c r="C107" s="493">
        <v>3</v>
      </c>
      <c r="D107" s="494">
        <v>1</v>
      </c>
      <c r="E107" s="478" t="s">
        <v>625</v>
      </c>
      <c r="F107" s="505" t="s">
        <v>626</v>
      </c>
      <c r="G107" s="499"/>
      <c r="H107" s="500"/>
      <c r="I107" s="501"/>
    </row>
    <row r="108" spans="1:9" ht="15.75">
      <c r="A108" s="483">
        <v>2432</v>
      </c>
      <c r="B108" s="523" t="s">
        <v>357</v>
      </c>
      <c r="C108" s="493">
        <v>3</v>
      </c>
      <c r="D108" s="494">
        <v>2</v>
      </c>
      <c r="E108" s="478" t="s">
        <v>627</v>
      </c>
      <c r="F108" s="505" t="s">
        <v>628</v>
      </c>
      <c r="G108" s="499"/>
      <c r="H108" s="500"/>
      <c r="I108" s="501"/>
    </row>
    <row r="109" spans="1:9" ht="15.75">
      <c r="A109" s="483">
        <v>2433</v>
      </c>
      <c r="B109" s="523" t="s">
        <v>357</v>
      </c>
      <c r="C109" s="493">
        <v>3</v>
      </c>
      <c r="D109" s="494">
        <v>3</v>
      </c>
      <c r="E109" s="478" t="s">
        <v>629</v>
      </c>
      <c r="F109" s="505" t="s">
        <v>630</v>
      </c>
      <c r="G109" s="499"/>
      <c r="H109" s="500"/>
      <c r="I109" s="501"/>
    </row>
    <row r="110" spans="1:9" ht="15.75">
      <c r="A110" s="483">
        <v>2434</v>
      </c>
      <c r="B110" s="523" t="s">
        <v>357</v>
      </c>
      <c r="C110" s="493">
        <v>3</v>
      </c>
      <c r="D110" s="494">
        <v>4</v>
      </c>
      <c r="E110" s="478" t="s">
        <v>631</v>
      </c>
      <c r="F110" s="505" t="s">
        <v>632</v>
      </c>
      <c r="G110" s="499"/>
      <c r="H110" s="500"/>
      <c r="I110" s="501"/>
    </row>
    <row r="111" spans="1:9" ht="15.75">
      <c r="A111" s="483">
        <v>2435</v>
      </c>
      <c r="B111" s="523" t="s">
        <v>357</v>
      </c>
      <c r="C111" s="493">
        <v>3</v>
      </c>
      <c r="D111" s="494">
        <v>5</v>
      </c>
      <c r="E111" s="478" t="s">
        <v>633</v>
      </c>
      <c r="F111" s="505" t="s">
        <v>634</v>
      </c>
      <c r="G111" s="499"/>
      <c r="H111" s="500"/>
      <c r="I111" s="501"/>
    </row>
    <row r="112" spans="1:9" ht="15.75">
      <c r="A112" s="483">
        <v>2436</v>
      </c>
      <c r="B112" s="523" t="s">
        <v>357</v>
      </c>
      <c r="C112" s="493">
        <v>3</v>
      </c>
      <c r="D112" s="494">
        <v>6</v>
      </c>
      <c r="E112" s="478" t="s">
        <v>635</v>
      </c>
      <c r="F112" s="505" t="s">
        <v>636</v>
      </c>
      <c r="G112" s="499"/>
      <c r="H112" s="500"/>
      <c r="I112" s="501"/>
    </row>
    <row r="113" spans="1:9" ht="24">
      <c r="A113" s="483">
        <v>2440</v>
      </c>
      <c r="B113" s="521" t="s">
        <v>357</v>
      </c>
      <c r="C113" s="32">
        <v>4</v>
      </c>
      <c r="D113" s="484">
        <v>0</v>
      </c>
      <c r="E113" s="485" t="s">
        <v>637</v>
      </c>
      <c r="F113" s="486" t="s">
        <v>638</v>
      </c>
      <c r="G113" s="499"/>
      <c r="H113" s="500"/>
      <c r="I113" s="501"/>
    </row>
    <row r="114" spans="1:9" s="44" customFormat="1" ht="10.5" customHeight="1">
      <c r="A114" s="483"/>
      <c r="B114" s="468"/>
      <c r="C114" s="32"/>
      <c r="D114" s="484"/>
      <c r="E114" s="478" t="s">
        <v>259</v>
      </c>
      <c r="F114" s="486"/>
      <c r="G114" s="489"/>
      <c r="H114" s="490"/>
      <c r="I114" s="491"/>
    </row>
    <row r="115" spans="1:9" ht="28.5">
      <c r="A115" s="483">
        <v>2441</v>
      </c>
      <c r="B115" s="523" t="s">
        <v>357</v>
      </c>
      <c r="C115" s="493">
        <v>4</v>
      </c>
      <c r="D115" s="494">
        <v>1</v>
      </c>
      <c r="E115" s="478" t="s">
        <v>639</v>
      </c>
      <c r="F115" s="505" t="s">
        <v>640</v>
      </c>
      <c r="G115" s="499"/>
      <c r="H115" s="500"/>
      <c r="I115" s="501"/>
    </row>
    <row r="116" spans="1:9" ht="15.75">
      <c r="A116" s="483">
        <v>2442</v>
      </c>
      <c r="B116" s="523" t="s">
        <v>357</v>
      </c>
      <c r="C116" s="493">
        <v>4</v>
      </c>
      <c r="D116" s="494">
        <v>2</v>
      </c>
      <c r="E116" s="478" t="s">
        <v>641</v>
      </c>
      <c r="F116" s="505" t="s">
        <v>642</v>
      </c>
      <c r="G116" s="499"/>
      <c r="H116" s="500"/>
      <c r="I116" s="501"/>
    </row>
    <row r="117" spans="1:9" ht="15.75">
      <c r="A117" s="483">
        <v>2443</v>
      </c>
      <c r="B117" s="523" t="s">
        <v>357</v>
      </c>
      <c r="C117" s="493">
        <v>4</v>
      </c>
      <c r="D117" s="494">
        <v>3</v>
      </c>
      <c r="E117" s="478" t="s">
        <v>643</v>
      </c>
      <c r="F117" s="505" t="s">
        <v>644</v>
      </c>
      <c r="G117" s="499"/>
      <c r="H117" s="500"/>
      <c r="I117" s="501"/>
    </row>
    <row r="118" spans="1:9" ht="15.75">
      <c r="A118" s="483">
        <v>2450</v>
      </c>
      <c r="B118" s="521" t="s">
        <v>357</v>
      </c>
      <c r="C118" s="32">
        <v>5</v>
      </c>
      <c r="D118" s="484">
        <v>0</v>
      </c>
      <c r="E118" s="485" t="s">
        <v>645</v>
      </c>
      <c r="F118" s="518" t="s">
        <v>646</v>
      </c>
      <c r="G118" s="496">
        <f>H118+I118</f>
        <v>90725.9</v>
      </c>
      <c r="H118" s="497">
        <f>H120</f>
        <v>36498.4</v>
      </c>
      <c r="I118" s="498">
        <f>I120</f>
        <v>54227.5</v>
      </c>
    </row>
    <row r="119" spans="1:9" s="44" customFormat="1" ht="10.5" customHeight="1">
      <c r="A119" s="483"/>
      <c r="B119" s="468"/>
      <c r="C119" s="32"/>
      <c r="D119" s="484"/>
      <c r="E119" s="478" t="s">
        <v>259</v>
      </c>
      <c r="F119" s="486"/>
      <c r="G119" s="519"/>
      <c r="H119" s="520"/>
      <c r="I119" s="526"/>
    </row>
    <row r="120" spans="1:9" ht="15.75">
      <c r="A120" s="483">
        <v>2451</v>
      </c>
      <c r="B120" s="523" t="s">
        <v>357</v>
      </c>
      <c r="C120" s="493">
        <v>5</v>
      </c>
      <c r="D120" s="494">
        <v>1</v>
      </c>
      <c r="E120" s="478" t="s">
        <v>647</v>
      </c>
      <c r="F120" s="505" t="s">
        <v>648</v>
      </c>
      <c r="G120" s="496">
        <f>H120+I120</f>
        <v>90725.9</v>
      </c>
      <c r="H120" s="497">
        <f>'[3]2021'!$C$32</f>
        <v>36498.4</v>
      </c>
      <c r="I120" s="498">
        <f>'[3]2021'!$BB$32</f>
        <v>54227.5</v>
      </c>
    </row>
    <row r="121" spans="1:10" ht="15.75">
      <c r="A121" s="483">
        <v>2452</v>
      </c>
      <c r="B121" s="523" t="s">
        <v>357</v>
      </c>
      <c r="C121" s="493">
        <v>5</v>
      </c>
      <c r="D121" s="494">
        <v>2</v>
      </c>
      <c r="E121" s="478" t="s">
        <v>649</v>
      </c>
      <c r="F121" s="505" t="s">
        <v>650</v>
      </c>
      <c r="G121" s="499"/>
      <c r="H121" s="500"/>
      <c r="I121" s="501"/>
      <c r="J121" s="527"/>
    </row>
    <row r="122" spans="1:9" ht="15.75">
      <c r="A122" s="483">
        <v>2453</v>
      </c>
      <c r="B122" s="523" t="s">
        <v>357</v>
      </c>
      <c r="C122" s="493">
        <v>5</v>
      </c>
      <c r="D122" s="494">
        <v>3</v>
      </c>
      <c r="E122" s="478" t="s">
        <v>651</v>
      </c>
      <c r="F122" s="505" t="s">
        <v>652</v>
      </c>
      <c r="G122" s="499"/>
      <c r="H122" s="500"/>
      <c r="I122" s="501"/>
    </row>
    <row r="123" spans="1:9" ht="15.75">
      <c r="A123" s="483">
        <v>2454</v>
      </c>
      <c r="B123" s="523" t="s">
        <v>357</v>
      </c>
      <c r="C123" s="493">
        <v>5</v>
      </c>
      <c r="D123" s="494">
        <v>4</v>
      </c>
      <c r="E123" s="478" t="s">
        <v>653</v>
      </c>
      <c r="F123" s="505" t="s">
        <v>654</v>
      </c>
      <c r="G123" s="499"/>
      <c r="H123" s="500"/>
      <c r="I123" s="501"/>
    </row>
    <row r="124" spans="1:9" ht="15.75">
      <c r="A124" s="483">
        <v>2455</v>
      </c>
      <c r="B124" s="523" t="s">
        <v>357</v>
      </c>
      <c r="C124" s="493">
        <v>5</v>
      </c>
      <c r="D124" s="494">
        <v>5</v>
      </c>
      <c r="E124" s="478" t="s">
        <v>655</v>
      </c>
      <c r="F124" s="505" t="s">
        <v>656</v>
      </c>
      <c r="G124" s="499"/>
      <c r="H124" s="500"/>
      <c r="I124" s="501"/>
    </row>
    <row r="125" spans="1:9" ht="15.75">
      <c r="A125" s="483">
        <v>2460</v>
      </c>
      <c r="B125" s="521" t="s">
        <v>357</v>
      </c>
      <c r="C125" s="32">
        <v>6</v>
      </c>
      <c r="D125" s="484">
        <v>0</v>
      </c>
      <c r="E125" s="485" t="s">
        <v>657</v>
      </c>
      <c r="F125" s="486" t="s">
        <v>658</v>
      </c>
      <c r="G125" s="499"/>
      <c r="H125" s="500"/>
      <c r="I125" s="501"/>
    </row>
    <row r="126" spans="1:9" s="44" customFormat="1" ht="10.5" customHeight="1">
      <c r="A126" s="483"/>
      <c r="B126" s="468"/>
      <c r="C126" s="32"/>
      <c r="D126" s="484"/>
      <c r="E126" s="478" t="s">
        <v>259</v>
      </c>
      <c r="F126" s="486"/>
      <c r="G126" s="489"/>
      <c r="H126" s="490"/>
      <c r="I126" s="491"/>
    </row>
    <row r="127" spans="1:9" ht="15.75">
      <c r="A127" s="483">
        <v>2461</v>
      </c>
      <c r="B127" s="523" t="s">
        <v>357</v>
      </c>
      <c r="C127" s="493">
        <v>6</v>
      </c>
      <c r="D127" s="494">
        <v>1</v>
      </c>
      <c r="E127" s="478" t="s">
        <v>659</v>
      </c>
      <c r="F127" s="505" t="s">
        <v>658</v>
      </c>
      <c r="G127" s="499"/>
      <c r="H127" s="500"/>
      <c r="I127" s="501"/>
    </row>
    <row r="128" spans="1:9" ht="15.75">
      <c r="A128" s="483">
        <v>2470</v>
      </c>
      <c r="B128" s="521" t="s">
        <v>357</v>
      </c>
      <c r="C128" s="32">
        <v>7</v>
      </c>
      <c r="D128" s="484">
        <v>0</v>
      </c>
      <c r="E128" s="485" t="s">
        <v>660</v>
      </c>
      <c r="F128" s="518" t="s">
        <v>661</v>
      </c>
      <c r="G128" s="499"/>
      <c r="H128" s="500"/>
      <c r="I128" s="501"/>
    </row>
    <row r="129" spans="1:9" s="44" customFormat="1" ht="10.5" customHeight="1">
      <c r="A129" s="483"/>
      <c r="B129" s="468"/>
      <c r="C129" s="32"/>
      <c r="D129" s="484"/>
      <c r="E129" s="478" t="s">
        <v>259</v>
      </c>
      <c r="F129" s="486"/>
      <c r="G129" s="489"/>
      <c r="H129" s="490"/>
      <c r="I129" s="491"/>
    </row>
    <row r="130" spans="1:9" ht="24">
      <c r="A130" s="483">
        <v>2471</v>
      </c>
      <c r="B130" s="523" t="s">
        <v>357</v>
      </c>
      <c r="C130" s="493">
        <v>7</v>
      </c>
      <c r="D130" s="494">
        <v>1</v>
      </c>
      <c r="E130" s="478" t="s">
        <v>662</v>
      </c>
      <c r="F130" s="505" t="s">
        <v>663</v>
      </c>
      <c r="G130" s="499"/>
      <c r="H130" s="500"/>
      <c r="I130" s="501"/>
    </row>
    <row r="131" spans="1:9" ht="15.75">
      <c r="A131" s="483">
        <v>2472</v>
      </c>
      <c r="B131" s="523" t="s">
        <v>357</v>
      </c>
      <c r="C131" s="493">
        <v>7</v>
      </c>
      <c r="D131" s="494">
        <v>2</v>
      </c>
      <c r="E131" s="478" t="s">
        <v>664</v>
      </c>
      <c r="F131" s="528" t="s">
        <v>665</v>
      </c>
      <c r="G131" s="499"/>
      <c r="H131" s="500"/>
      <c r="I131" s="501"/>
    </row>
    <row r="132" spans="1:9" ht="15.75">
      <c r="A132" s="483">
        <v>2473</v>
      </c>
      <c r="B132" s="523" t="s">
        <v>357</v>
      </c>
      <c r="C132" s="493">
        <v>7</v>
      </c>
      <c r="D132" s="494">
        <v>3</v>
      </c>
      <c r="E132" s="478" t="s">
        <v>666</v>
      </c>
      <c r="F132" s="505" t="s">
        <v>667</v>
      </c>
      <c r="G132" s="499"/>
      <c r="H132" s="500"/>
      <c r="I132" s="501"/>
    </row>
    <row r="133" spans="1:9" ht="15.75">
      <c r="A133" s="483">
        <v>2474</v>
      </c>
      <c r="B133" s="523" t="s">
        <v>357</v>
      </c>
      <c r="C133" s="493">
        <v>7</v>
      </c>
      <c r="D133" s="494">
        <v>4</v>
      </c>
      <c r="E133" s="478" t="s">
        <v>668</v>
      </c>
      <c r="F133" s="495" t="s">
        <v>669</v>
      </c>
      <c r="G133" s="499"/>
      <c r="H133" s="500"/>
      <c r="I133" s="501"/>
    </row>
    <row r="134" spans="1:9" ht="29.25" customHeight="1">
      <c r="A134" s="483">
        <v>2480</v>
      </c>
      <c r="B134" s="521" t="s">
        <v>357</v>
      </c>
      <c r="C134" s="32">
        <v>8</v>
      </c>
      <c r="D134" s="484">
        <v>0</v>
      </c>
      <c r="E134" s="485" t="s">
        <v>670</v>
      </c>
      <c r="F134" s="486" t="s">
        <v>671</v>
      </c>
      <c r="G134" s="499"/>
      <c r="H134" s="500"/>
      <c r="I134" s="501"/>
    </row>
    <row r="135" spans="1:9" s="44" customFormat="1" ht="10.5" customHeight="1">
      <c r="A135" s="483"/>
      <c r="B135" s="468"/>
      <c r="C135" s="32"/>
      <c r="D135" s="484"/>
      <c r="E135" s="478" t="s">
        <v>259</v>
      </c>
      <c r="F135" s="486"/>
      <c r="G135" s="489"/>
      <c r="H135" s="490"/>
      <c r="I135" s="491"/>
    </row>
    <row r="136" spans="1:9" ht="36">
      <c r="A136" s="483">
        <v>2481</v>
      </c>
      <c r="B136" s="523" t="s">
        <v>357</v>
      </c>
      <c r="C136" s="493">
        <v>8</v>
      </c>
      <c r="D136" s="494">
        <v>1</v>
      </c>
      <c r="E136" s="478" t="s">
        <v>672</v>
      </c>
      <c r="F136" s="505" t="s">
        <v>673</v>
      </c>
      <c r="G136" s="499"/>
      <c r="H136" s="500"/>
      <c r="I136" s="501"/>
    </row>
    <row r="137" spans="1:9" ht="36">
      <c r="A137" s="483">
        <v>2482</v>
      </c>
      <c r="B137" s="523" t="s">
        <v>357</v>
      </c>
      <c r="C137" s="493">
        <v>8</v>
      </c>
      <c r="D137" s="494">
        <v>2</v>
      </c>
      <c r="E137" s="478" t="s">
        <v>674</v>
      </c>
      <c r="F137" s="505" t="s">
        <v>675</v>
      </c>
      <c r="G137" s="499"/>
      <c r="H137" s="500"/>
      <c r="I137" s="501"/>
    </row>
    <row r="138" spans="1:9" ht="24">
      <c r="A138" s="483">
        <v>2483</v>
      </c>
      <c r="B138" s="523" t="s">
        <v>357</v>
      </c>
      <c r="C138" s="493">
        <v>8</v>
      </c>
      <c r="D138" s="494">
        <v>3</v>
      </c>
      <c r="E138" s="478" t="s">
        <v>676</v>
      </c>
      <c r="F138" s="505" t="s">
        <v>677</v>
      </c>
      <c r="G138" s="499"/>
      <c r="H138" s="500"/>
      <c r="I138" s="501"/>
    </row>
    <row r="139" spans="1:9" ht="37.5" customHeight="1">
      <c r="A139" s="483">
        <v>2484</v>
      </c>
      <c r="B139" s="523" t="s">
        <v>357</v>
      </c>
      <c r="C139" s="493">
        <v>8</v>
      </c>
      <c r="D139" s="494">
        <v>4</v>
      </c>
      <c r="E139" s="478" t="s">
        <v>678</v>
      </c>
      <c r="F139" s="505" t="s">
        <v>679</v>
      </c>
      <c r="G139" s="499"/>
      <c r="H139" s="500"/>
      <c r="I139" s="501"/>
    </row>
    <row r="140" spans="1:9" ht="24">
      <c r="A140" s="483">
        <v>2485</v>
      </c>
      <c r="B140" s="523" t="s">
        <v>357</v>
      </c>
      <c r="C140" s="493">
        <v>8</v>
      </c>
      <c r="D140" s="494">
        <v>5</v>
      </c>
      <c r="E140" s="478" t="s">
        <v>680</v>
      </c>
      <c r="F140" s="505" t="s">
        <v>681</v>
      </c>
      <c r="G140" s="499"/>
      <c r="H140" s="500"/>
      <c r="I140" s="501"/>
    </row>
    <row r="141" spans="1:9" ht="24">
      <c r="A141" s="483">
        <v>2486</v>
      </c>
      <c r="B141" s="523" t="s">
        <v>357</v>
      </c>
      <c r="C141" s="493">
        <v>8</v>
      </c>
      <c r="D141" s="494">
        <v>6</v>
      </c>
      <c r="E141" s="478" t="s">
        <v>682</v>
      </c>
      <c r="F141" s="505" t="s">
        <v>683</v>
      </c>
      <c r="G141" s="499"/>
      <c r="H141" s="500"/>
      <c r="I141" s="501"/>
    </row>
    <row r="142" spans="1:9" ht="24">
      <c r="A142" s="483">
        <v>2487</v>
      </c>
      <c r="B142" s="523" t="s">
        <v>357</v>
      </c>
      <c r="C142" s="493">
        <v>8</v>
      </c>
      <c r="D142" s="494">
        <v>7</v>
      </c>
      <c r="E142" s="478" t="s">
        <v>684</v>
      </c>
      <c r="F142" s="505" t="s">
        <v>685</v>
      </c>
      <c r="G142" s="499"/>
      <c r="H142" s="500"/>
      <c r="I142" s="501"/>
    </row>
    <row r="143" spans="1:9" ht="28.5">
      <c r="A143" s="483">
        <v>2490</v>
      </c>
      <c r="B143" s="521" t="s">
        <v>357</v>
      </c>
      <c r="C143" s="32">
        <v>9</v>
      </c>
      <c r="D143" s="484">
        <v>0</v>
      </c>
      <c r="E143" s="485" t="s">
        <v>686</v>
      </c>
      <c r="F143" s="486" t="s">
        <v>687</v>
      </c>
      <c r="G143" s="499"/>
      <c r="H143" s="500"/>
      <c r="I143" s="501"/>
    </row>
    <row r="144" spans="1:9" s="44" customFormat="1" ht="10.5" customHeight="1">
      <c r="A144" s="483"/>
      <c r="B144" s="468"/>
      <c r="C144" s="32"/>
      <c r="D144" s="484"/>
      <c r="E144" s="478" t="s">
        <v>259</v>
      </c>
      <c r="F144" s="486"/>
      <c r="G144" s="489"/>
      <c r="H144" s="490"/>
      <c r="I144" s="491"/>
    </row>
    <row r="145" spans="1:9" ht="24">
      <c r="A145" s="483">
        <v>2491</v>
      </c>
      <c r="B145" s="523" t="s">
        <v>357</v>
      </c>
      <c r="C145" s="493">
        <v>9</v>
      </c>
      <c r="D145" s="494">
        <v>1</v>
      </c>
      <c r="E145" s="478" t="s">
        <v>686</v>
      </c>
      <c r="F145" s="505" t="s">
        <v>688</v>
      </c>
      <c r="G145" s="499"/>
      <c r="H145" s="500"/>
      <c r="I145" s="501"/>
    </row>
    <row r="146" spans="1:9" s="476" customFormat="1" ht="27.75" customHeight="1">
      <c r="A146" s="511">
        <v>2500</v>
      </c>
      <c r="B146" s="521" t="s">
        <v>359</v>
      </c>
      <c r="C146" s="32">
        <v>0</v>
      </c>
      <c r="D146" s="484">
        <v>0</v>
      </c>
      <c r="E146" s="522" t="s">
        <v>1085</v>
      </c>
      <c r="F146" s="512" t="s">
        <v>689</v>
      </c>
      <c r="G146" s="513">
        <f>H146+I146</f>
        <v>156218.69</v>
      </c>
      <c r="H146" s="514">
        <f>H148+H163</f>
        <v>156218.69</v>
      </c>
      <c r="I146" s="514">
        <f>I148+I163</f>
        <v>0</v>
      </c>
    </row>
    <row r="147" spans="1:9" ht="11.25" customHeight="1">
      <c r="A147" s="477"/>
      <c r="B147" s="468"/>
      <c r="C147" s="469"/>
      <c r="D147" s="470"/>
      <c r="E147" s="478" t="s">
        <v>258</v>
      </c>
      <c r="F147" s="479"/>
      <c r="G147" s="529"/>
      <c r="H147" s="530"/>
      <c r="I147" s="482"/>
    </row>
    <row r="148" spans="1:9" ht="15.75">
      <c r="A148" s="483">
        <v>2510</v>
      </c>
      <c r="B148" s="521" t="s">
        <v>359</v>
      </c>
      <c r="C148" s="32">
        <v>1</v>
      </c>
      <c r="D148" s="484">
        <v>0</v>
      </c>
      <c r="E148" s="485" t="s">
        <v>690</v>
      </c>
      <c r="F148" s="486" t="s">
        <v>691</v>
      </c>
      <c r="G148" s="531">
        <f>H148</f>
        <v>156218.69</v>
      </c>
      <c r="H148" s="532">
        <f>H150</f>
        <v>156218.69</v>
      </c>
      <c r="I148" s="501"/>
    </row>
    <row r="149" spans="1:9" s="44" customFormat="1" ht="10.5" customHeight="1">
      <c r="A149" s="483"/>
      <c r="B149" s="468"/>
      <c r="C149" s="32"/>
      <c r="D149" s="484"/>
      <c r="E149" s="478" t="s">
        <v>259</v>
      </c>
      <c r="F149" s="486"/>
      <c r="G149" s="533"/>
      <c r="H149" s="534"/>
      <c r="I149" s="491"/>
    </row>
    <row r="150" spans="1:9" ht="15.75">
      <c r="A150" s="483">
        <v>2511</v>
      </c>
      <c r="B150" s="523" t="s">
        <v>359</v>
      </c>
      <c r="C150" s="493">
        <v>1</v>
      </c>
      <c r="D150" s="494">
        <v>1</v>
      </c>
      <c r="E150" s="478" t="s">
        <v>690</v>
      </c>
      <c r="F150" s="505" t="s">
        <v>692</v>
      </c>
      <c r="G150" s="531">
        <f>H150</f>
        <v>156218.69</v>
      </c>
      <c r="H150" s="532">
        <f>'[3]2021'!$C$29</f>
        <v>156218.69</v>
      </c>
      <c r="I150" s="501"/>
    </row>
    <row r="151" spans="1:9" ht="15.75">
      <c r="A151" s="483">
        <v>2520</v>
      </c>
      <c r="B151" s="521" t="s">
        <v>359</v>
      </c>
      <c r="C151" s="32">
        <v>2</v>
      </c>
      <c r="D151" s="484">
        <v>0</v>
      </c>
      <c r="E151" s="485" t="s">
        <v>693</v>
      </c>
      <c r="F151" s="486" t="s">
        <v>694</v>
      </c>
      <c r="G151" s="499"/>
      <c r="H151" s="500"/>
      <c r="I151" s="501"/>
    </row>
    <row r="152" spans="1:9" s="44" customFormat="1" ht="10.5" customHeight="1">
      <c r="A152" s="483"/>
      <c r="B152" s="468"/>
      <c r="C152" s="32"/>
      <c r="D152" s="484"/>
      <c r="E152" s="478" t="s">
        <v>259</v>
      </c>
      <c r="F152" s="486"/>
      <c r="G152" s="489"/>
      <c r="H152" s="490"/>
      <c r="I152" s="491"/>
    </row>
    <row r="153" spans="1:9" ht="15.75">
      <c r="A153" s="483">
        <v>2521</v>
      </c>
      <c r="B153" s="523" t="s">
        <v>359</v>
      </c>
      <c r="C153" s="493">
        <v>2</v>
      </c>
      <c r="D153" s="494">
        <v>1</v>
      </c>
      <c r="E153" s="478" t="s">
        <v>695</v>
      </c>
      <c r="F153" s="505" t="s">
        <v>696</v>
      </c>
      <c r="G153" s="499"/>
      <c r="H153" s="500"/>
      <c r="I153" s="501"/>
    </row>
    <row r="154" spans="1:9" ht="15.75">
      <c r="A154" s="483">
        <v>2530</v>
      </c>
      <c r="B154" s="521" t="s">
        <v>359</v>
      </c>
      <c r="C154" s="32">
        <v>3</v>
      </c>
      <c r="D154" s="484">
        <v>0</v>
      </c>
      <c r="E154" s="485" t="s">
        <v>697</v>
      </c>
      <c r="F154" s="486" t="s">
        <v>698</v>
      </c>
      <c r="G154" s="499"/>
      <c r="H154" s="500"/>
      <c r="I154" s="501"/>
    </row>
    <row r="155" spans="1:9" s="44" customFormat="1" ht="10.5" customHeight="1">
      <c r="A155" s="483"/>
      <c r="B155" s="468"/>
      <c r="C155" s="32"/>
      <c r="D155" s="484"/>
      <c r="E155" s="478" t="s">
        <v>259</v>
      </c>
      <c r="F155" s="486"/>
      <c r="G155" s="489"/>
      <c r="H155" s="490"/>
      <c r="I155" s="491"/>
    </row>
    <row r="156" spans="1:9" ht="15.75">
      <c r="A156" s="483">
        <v>2531</v>
      </c>
      <c r="B156" s="523" t="s">
        <v>359</v>
      </c>
      <c r="C156" s="493">
        <v>3</v>
      </c>
      <c r="D156" s="494">
        <v>1</v>
      </c>
      <c r="E156" s="478" t="s">
        <v>697</v>
      </c>
      <c r="F156" s="505" t="s">
        <v>699</v>
      </c>
      <c r="G156" s="499"/>
      <c r="H156" s="500"/>
      <c r="I156" s="501"/>
    </row>
    <row r="157" spans="1:9" ht="24">
      <c r="A157" s="483">
        <v>2540</v>
      </c>
      <c r="B157" s="521" t="s">
        <v>359</v>
      </c>
      <c r="C157" s="32">
        <v>4</v>
      </c>
      <c r="D157" s="484">
        <v>0</v>
      </c>
      <c r="E157" s="485" t="s">
        <v>700</v>
      </c>
      <c r="F157" s="486" t="s">
        <v>701</v>
      </c>
      <c r="G157" s="499"/>
      <c r="H157" s="500"/>
      <c r="I157" s="501"/>
    </row>
    <row r="158" spans="1:9" s="44" customFormat="1" ht="10.5" customHeight="1">
      <c r="A158" s="483"/>
      <c r="B158" s="468"/>
      <c r="C158" s="32"/>
      <c r="D158" s="484"/>
      <c r="E158" s="478" t="s">
        <v>259</v>
      </c>
      <c r="F158" s="486"/>
      <c r="G158" s="489"/>
      <c r="H158" s="490"/>
      <c r="I158" s="491"/>
    </row>
    <row r="159" spans="1:9" ht="17.25" customHeight="1">
      <c r="A159" s="483">
        <v>2541</v>
      </c>
      <c r="B159" s="523" t="s">
        <v>359</v>
      </c>
      <c r="C159" s="493">
        <v>4</v>
      </c>
      <c r="D159" s="494">
        <v>1</v>
      </c>
      <c r="E159" s="478" t="s">
        <v>700</v>
      </c>
      <c r="F159" s="505" t="s">
        <v>702</v>
      </c>
      <c r="G159" s="499"/>
      <c r="H159" s="500"/>
      <c r="I159" s="501"/>
    </row>
    <row r="160" spans="1:9" ht="27" customHeight="1">
      <c r="A160" s="483">
        <v>2550</v>
      </c>
      <c r="B160" s="521" t="s">
        <v>359</v>
      </c>
      <c r="C160" s="32">
        <v>5</v>
      </c>
      <c r="D160" s="484">
        <v>0</v>
      </c>
      <c r="E160" s="485" t="s">
        <v>703</v>
      </c>
      <c r="F160" s="486" t="s">
        <v>704</v>
      </c>
      <c r="G160" s="499"/>
      <c r="H160" s="500"/>
      <c r="I160" s="501"/>
    </row>
    <row r="161" spans="1:9" s="44" customFormat="1" ht="10.5" customHeight="1">
      <c r="A161" s="483"/>
      <c r="B161" s="468"/>
      <c r="C161" s="32"/>
      <c r="D161" s="484"/>
      <c r="E161" s="478" t="s">
        <v>259</v>
      </c>
      <c r="F161" s="486"/>
      <c r="G161" s="489"/>
      <c r="H161" s="490"/>
      <c r="I161" s="491"/>
    </row>
    <row r="162" spans="1:9" ht="24">
      <c r="A162" s="483">
        <v>2551</v>
      </c>
      <c r="B162" s="523" t="s">
        <v>359</v>
      </c>
      <c r="C162" s="493">
        <v>5</v>
      </c>
      <c r="D162" s="494">
        <v>1</v>
      </c>
      <c r="E162" s="478" t="s">
        <v>703</v>
      </c>
      <c r="F162" s="505" t="s">
        <v>705</v>
      </c>
      <c r="G162" s="499"/>
      <c r="H162" s="500"/>
      <c r="I162" s="501"/>
    </row>
    <row r="163" spans="1:9" ht="24.75" customHeight="1">
      <c r="A163" s="483">
        <v>2560</v>
      </c>
      <c r="B163" s="521" t="s">
        <v>359</v>
      </c>
      <c r="C163" s="32">
        <v>6</v>
      </c>
      <c r="D163" s="484">
        <v>0</v>
      </c>
      <c r="E163" s="485" t="s">
        <v>706</v>
      </c>
      <c r="F163" s="486" t="s">
        <v>707</v>
      </c>
      <c r="G163" s="497">
        <f>G165</f>
        <v>0</v>
      </c>
      <c r="H163" s="497">
        <f>H165</f>
        <v>0</v>
      </c>
      <c r="I163" s="497">
        <f>I165</f>
        <v>0</v>
      </c>
    </row>
    <row r="164" spans="1:9" s="44" customFormat="1" ht="12.75" customHeight="1">
      <c r="A164" s="483"/>
      <c r="B164" s="468"/>
      <c r="C164" s="32"/>
      <c r="D164" s="484"/>
      <c r="E164" s="478" t="s">
        <v>259</v>
      </c>
      <c r="F164" s="486"/>
      <c r="G164" s="520"/>
      <c r="H164" s="520"/>
      <c r="I164" s="491"/>
    </row>
    <row r="165" spans="1:9" ht="28.5">
      <c r="A165" s="483">
        <v>2561</v>
      </c>
      <c r="B165" s="523" t="s">
        <v>359</v>
      </c>
      <c r="C165" s="493">
        <v>6</v>
      </c>
      <c r="D165" s="494">
        <v>1</v>
      </c>
      <c r="E165" s="478" t="s">
        <v>706</v>
      </c>
      <c r="F165" s="505" t="s">
        <v>708</v>
      </c>
      <c r="G165" s="497">
        <f>H165+I165</f>
        <v>0</v>
      </c>
      <c r="H165" s="497"/>
      <c r="I165" s="498">
        <f>'[1]2020'!$AY$39</f>
        <v>0</v>
      </c>
    </row>
    <row r="166" spans="1:9" s="476" customFormat="1" ht="21.75" customHeight="1">
      <c r="A166" s="511">
        <v>2600</v>
      </c>
      <c r="B166" s="521" t="s">
        <v>360</v>
      </c>
      <c r="C166" s="32">
        <v>0</v>
      </c>
      <c r="D166" s="484">
        <v>0</v>
      </c>
      <c r="E166" s="522" t="s">
        <v>1086</v>
      </c>
      <c r="F166" s="512" t="s">
        <v>709</v>
      </c>
      <c r="G166" s="531">
        <f>I166+H166</f>
        <v>48297</v>
      </c>
      <c r="H166" s="535">
        <f>H168+H177+H183</f>
        <v>5400</v>
      </c>
      <c r="I166" s="535">
        <f>I168+I177+I183</f>
        <v>42897</v>
      </c>
    </row>
    <row r="167" spans="1:9" ht="11.25" customHeight="1">
      <c r="A167" s="477"/>
      <c r="B167" s="468"/>
      <c r="C167" s="469"/>
      <c r="D167" s="470"/>
      <c r="E167" s="478" t="s">
        <v>258</v>
      </c>
      <c r="F167" s="479"/>
      <c r="G167" s="529"/>
      <c r="H167" s="530"/>
      <c r="I167" s="536"/>
    </row>
    <row r="168" spans="1:9" ht="15.75">
      <c r="A168" s="483">
        <v>2610</v>
      </c>
      <c r="B168" s="521" t="s">
        <v>360</v>
      </c>
      <c r="C168" s="32">
        <v>1</v>
      </c>
      <c r="D168" s="484">
        <v>0</v>
      </c>
      <c r="E168" s="485" t="s">
        <v>710</v>
      </c>
      <c r="F168" s="486" t="s">
        <v>711</v>
      </c>
      <c r="G168" s="531">
        <f>I168+H168</f>
        <v>0</v>
      </c>
      <c r="H168" s="537">
        <f>H170</f>
        <v>0</v>
      </c>
      <c r="I168" s="535"/>
    </row>
    <row r="169" spans="1:9" s="44" customFormat="1" ht="10.5" customHeight="1">
      <c r="A169" s="483"/>
      <c r="B169" s="468"/>
      <c r="C169" s="32"/>
      <c r="D169" s="484"/>
      <c r="E169" s="478" t="s">
        <v>259</v>
      </c>
      <c r="F169" s="486"/>
      <c r="G169" s="533"/>
      <c r="H169" s="534"/>
      <c r="I169" s="538"/>
    </row>
    <row r="170" spans="1:9" ht="15.75">
      <c r="A170" s="483">
        <v>2611</v>
      </c>
      <c r="B170" s="523" t="s">
        <v>360</v>
      </c>
      <c r="C170" s="493">
        <v>1</v>
      </c>
      <c r="D170" s="494">
        <v>1</v>
      </c>
      <c r="E170" s="478" t="s">
        <v>712</v>
      </c>
      <c r="F170" s="505" t="s">
        <v>713</v>
      </c>
      <c r="G170" s="531">
        <f>I170+H170</f>
        <v>0</v>
      </c>
      <c r="H170" s="537">
        <f>'[1]2020'!$C$36</f>
        <v>0</v>
      </c>
      <c r="I170" s="535"/>
    </row>
    <row r="171" spans="1:9" ht="15.75">
      <c r="A171" s="483">
        <v>2620</v>
      </c>
      <c r="B171" s="521" t="s">
        <v>360</v>
      </c>
      <c r="C171" s="32">
        <v>2</v>
      </c>
      <c r="D171" s="484">
        <v>0</v>
      </c>
      <c r="E171" s="485" t="s">
        <v>714</v>
      </c>
      <c r="F171" s="486" t="s">
        <v>715</v>
      </c>
      <c r="G171" s="499"/>
      <c r="H171" s="500"/>
      <c r="I171" s="501"/>
    </row>
    <row r="172" spans="1:9" s="44" customFormat="1" ht="10.5" customHeight="1">
      <c r="A172" s="483"/>
      <c r="B172" s="468"/>
      <c r="C172" s="32"/>
      <c r="D172" s="484"/>
      <c r="E172" s="478" t="s">
        <v>259</v>
      </c>
      <c r="F172" s="486"/>
      <c r="G172" s="489"/>
      <c r="H172" s="490"/>
      <c r="I172" s="491"/>
    </row>
    <row r="173" spans="1:9" ht="15.75">
      <c r="A173" s="483">
        <v>2621</v>
      </c>
      <c r="B173" s="523" t="s">
        <v>360</v>
      </c>
      <c r="C173" s="493">
        <v>2</v>
      </c>
      <c r="D173" s="494">
        <v>1</v>
      </c>
      <c r="E173" s="478" t="s">
        <v>714</v>
      </c>
      <c r="F173" s="505" t="s">
        <v>716</v>
      </c>
      <c r="G173" s="499"/>
      <c r="H173" s="500"/>
      <c r="I173" s="501"/>
    </row>
    <row r="174" spans="1:9" ht="15.75">
      <c r="A174" s="483">
        <v>2630</v>
      </c>
      <c r="B174" s="521" t="s">
        <v>360</v>
      </c>
      <c r="C174" s="32">
        <v>3</v>
      </c>
      <c r="D174" s="484">
        <v>0</v>
      </c>
      <c r="E174" s="485" t="s">
        <v>717</v>
      </c>
      <c r="F174" s="486" t="s">
        <v>718</v>
      </c>
      <c r="G174" s="499"/>
      <c r="H174" s="500"/>
      <c r="I174" s="501"/>
    </row>
    <row r="175" spans="1:9" s="44" customFormat="1" ht="10.5" customHeight="1">
      <c r="A175" s="483"/>
      <c r="B175" s="468"/>
      <c r="C175" s="32"/>
      <c r="D175" s="484"/>
      <c r="E175" s="478" t="s">
        <v>259</v>
      </c>
      <c r="F175" s="486"/>
      <c r="G175" s="489"/>
      <c r="H175" s="490"/>
      <c r="I175" s="491"/>
    </row>
    <row r="176" spans="1:9" ht="15.75">
      <c r="A176" s="483">
        <v>2631</v>
      </c>
      <c r="B176" s="523" t="s">
        <v>360</v>
      </c>
      <c r="C176" s="493">
        <v>3</v>
      </c>
      <c r="D176" s="494">
        <v>1</v>
      </c>
      <c r="E176" s="478" t="s">
        <v>719</v>
      </c>
      <c r="F176" s="539" t="s">
        <v>720</v>
      </c>
      <c r="G176" s="499"/>
      <c r="H176" s="500"/>
      <c r="I176" s="501"/>
    </row>
    <row r="177" spans="1:9" ht="15.75">
      <c r="A177" s="483">
        <v>2640</v>
      </c>
      <c r="B177" s="521" t="s">
        <v>360</v>
      </c>
      <c r="C177" s="32">
        <v>4</v>
      </c>
      <c r="D177" s="484">
        <v>0</v>
      </c>
      <c r="E177" s="485" t="s">
        <v>721</v>
      </c>
      <c r="F177" s="486" t="s">
        <v>722</v>
      </c>
      <c r="G177" s="496">
        <f>G179</f>
        <v>39659</v>
      </c>
      <c r="H177" s="497">
        <f>H179</f>
        <v>0</v>
      </c>
      <c r="I177" s="540">
        <f>I179</f>
        <v>39659</v>
      </c>
    </row>
    <row r="178" spans="1:9" s="44" customFormat="1" ht="10.5" customHeight="1">
      <c r="A178" s="483"/>
      <c r="B178" s="468"/>
      <c r="C178" s="32"/>
      <c r="D178" s="484"/>
      <c r="E178" s="478" t="s">
        <v>259</v>
      </c>
      <c r="F178" s="486"/>
      <c r="G178" s="489"/>
      <c r="H178" s="490"/>
      <c r="I178" s="541"/>
    </row>
    <row r="179" spans="1:9" ht="15.75">
      <c r="A179" s="483">
        <v>2641</v>
      </c>
      <c r="B179" s="523" t="s">
        <v>360</v>
      </c>
      <c r="C179" s="493">
        <v>4</v>
      </c>
      <c r="D179" s="494">
        <v>1</v>
      </c>
      <c r="E179" s="478" t="s">
        <v>723</v>
      </c>
      <c r="F179" s="505" t="s">
        <v>724</v>
      </c>
      <c r="G179" s="496">
        <f>I179+H179</f>
        <v>39659</v>
      </c>
      <c r="H179" s="497">
        <f>'[3]Hamaynq'!$C$52</f>
        <v>0</v>
      </c>
      <c r="I179" s="540">
        <f>'[3]2021'!$BB$30+'[3]2021'!$BC$30</f>
        <v>39659</v>
      </c>
    </row>
    <row r="180" spans="1:9" ht="36">
      <c r="A180" s="483">
        <v>2650</v>
      </c>
      <c r="B180" s="521" t="s">
        <v>360</v>
      </c>
      <c r="C180" s="32">
        <v>5</v>
      </c>
      <c r="D180" s="484">
        <v>0</v>
      </c>
      <c r="E180" s="485" t="s">
        <v>729</v>
      </c>
      <c r="F180" s="486" t="s">
        <v>730</v>
      </c>
      <c r="G180" s="499"/>
      <c r="H180" s="500"/>
      <c r="I180" s="540"/>
    </row>
    <row r="181" spans="1:9" s="44" customFormat="1" ht="10.5" customHeight="1">
      <c r="A181" s="483"/>
      <c r="B181" s="468"/>
      <c r="C181" s="32"/>
      <c r="D181" s="484"/>
      <c r="E181" s="478" t="s">
        <v>259</v>
      </c>
      <c r="F181" s="486"/>
      <c r="G181" s="489"/>
      <c r="H181" s="490"/>
      <c r="I181" s="491"/>
    </row>
    <row r="182" spans="1:9" ht="36">
      <c r="A182" s="483">
        <v>2651</v>
      </c>
      <c r="B182" s="523" t="s">
        <v>360</v>
      </c>
      <c r="C182" s="493">
        <v>5</v>
      </c>
      <c r="D182" s="494">
        <v>1</v>
      </c>
      <c r="E182" s="478" t="s">
        <v>729</v>
      </c>
      <c r="F182" s="505" t="s">
        <v>731</v>
      </c>
      <c r="G182" s="499"/>
      <c r="H182" s="500"/>
      <c r="I182" s="501"/>
    </row>
    <row r="183" spans="1:9" ht="28.5">
      <c r="A183" s="483">
        <v>2660</v>
      </c>
      <c r="B183" s="521" t="s">
        <v>360</v>
      </c>
      <c r="C183" s="32">
        <v>6</v>
      </c>
      <c r="D183" s="484">
        <v>0</v>
      </c>
      <c r="E183" s="485" t="s">
        <v>732</v>
      </c>
      <c r="F183" s="518" t="s">
        <v>733</v>
      </c>
      <c r="G183" s="531">
        <f>G185</f>
        <v>3238</v>
      </c>
      <c r="H183" s="532">
        <f>H186</f>
        <v>5400</v>
      </c>
      <c r="I183" s="535">
        <f>I185</f>
        <v>3238</v>
      </c>
    </row>
    <row r="184" spans="1:9" s="44" customFormat="1" ht="10.5" customHeight="1">
      <c r="A184" s="483"/>
      <c r="B184" s="468"/>
      <c r="C184" s="32"/>
      <c r="D184" s="484"/>
      <c r="E184" s="478" t="s">
        <v>259</v>
      </c>
      <c r="F184" s="486"/>
      <c r="G184" s="533"/>
      <c r="H184" s="534"/>
      <c r="I184" s="538"/>
    </row>
    <row r="185" spans="1:9" ht="28.5">
      <c r="A185" s="483">
        <v>2661</v>
      </c>
      <c r="B185" s="523" t="s">
        <v>360</v>
      </c>
      <c r="C185" s="493">
        <v>6</v>
      </c>
      <c r="D185" s="494">
        <v>1</v>
      </c>
      <c r="E185" s="774" t="s">
        <v>732</v>
      </c>
      <c r="F185" s="505" t="s">
        <v>734</v>
      </c>
      <c r="G185" s="531">
        <f>I185</f>
        <v>3238</v>
      </c>
      <c r="H185" s="510"/>
      <c r="I185" s="535">
        <f>I186</f>
        <v>3238</v>
      </c>
    </row>
    <row r="186" spans="1:9" ht="16.5" customHeight="1">
      <c r="A186" s="483"/>
      <c r="B186" s="523"/>
      <c r="C186" s="493"/>
      <c r="D186" s="494"/>
      <c r="E186" s="775"/>
      <c r="F186" s="505"/>
      <c r="G186" s="531">
        <f>I186</f>
        <v>3238</v>
      </c>
      <c r="H186" s="532">
        <f>'[3]2021'!$AC$31</f>
        <v>5400</v>
      </c>
      <c r="I186" s="535">
        <f>'[3]2021'!$BC$31</f>
        <v>3238</v>
      </c>
    </row>
    <row r="187" spans="1:9" s="476" customFormat="1" ht="11.25" customHeight="1">
      <c r="A187" s="511">
        <v>2700</v>
      </c>
      <c r="B187" s="521" t="s">
        <v>361</v>
      </c>
      <c r="C187" s="32">
        <v>0</v>
      </c>
      <c r="D187" s="484">
        <v>0</v>
      </c>
      <c r="E187" s="522" t="s">
        <v>1087</v>
      </c>
      <c r="F187" s="512" t="s">
        <v>735</v>
      </c>
      <c r="G187" s="542"/>
      <c r="H187" s="543"/>
      <c r="I187" s="515"/>
    </row>
    <row r="188" spans="1:9" ht="11.25" customHeight="1">
      <c r="A188" s="477"/>
      <c r="B188" s="468"/>
      <c r="C188" s="469"/>
      <c r="D188" s="470"/>
      <c r="E188" s="478" t="s">
        <v>258</v>
      </c>
      <c r="F188" s="479"/>
      <c r="G188" s="516"/>
      <c r="H188" s="517"/>
      <c r="I188" s="482"/>
    </row>
    <row r="189" spans="1:9" ht="28.5">
      <c r="A189" s="483">
        <v>2710</v>
      </c>
      <c r="B189" s="521" t="s">
        <v>361</v>
      </c>
      <c r="C189" s="32">
        <v>1</v>
      </c>
      <c r="D189" s="484">
        <v>0</v>
      </c>
      <c r="E189" s="485" t="s">
        <v>736</v>
      </c>
      <c r="F189" s="486" t="s">
        <v>737</v>
      </c>
      <c r="G189" s="499"/>
      <c r="H189" s="500"/>
      <c r="I189" s="501"/>
    </row>
    <row r="190" spans="1:9" s="44" customFormat="1" ht="10.5" customHeight="1">
      <c r="A190" s="483"/>
      <c r="B190" s="468"/>
      <c r="C190" s="32"/>
      <c r="D190" s="484"/>
      <c r="E190" s="478" t="s">
        <v>259</v>
      </c>
      <c r="F190" s="486"/>
      <c r="G190" s="489"/>
      <c r="H190" s="490"/>
      <c r="I190" s="491"/>
    </row>
    <row r="191" spans="1:9" ht="15.75">
      <c r="A191" s="483">
        <v>2711</v>
      </c>
      <c r="B191" s="523" t="s">
        <v>361</v>
      </c>
      <c r="C191" s="493">
        <v>1</v>
      </c>
      <c r="D191" s="494">
        <v>1</v>
      </c>
      <c r="E191" s="478" t="s">
        <v>738</v>
      </c>
      <c r="F191" s="505" t="s">
        <v>739</v>
      </c>
      <c r="G191" s="499"/>
      <c r="H191" s="500"/>
      <c r="I191" s="501"/>
    </row>
    <row r="192" spans="1:9" ht="15.75">
      <c r="A192" s="483">
        <v>2712</v>
      </c>
      <c r="B192" s="523" t="s">
        <v>361</v>
      </c>
      <c r="C192" s="493">
        <v>1</v>
      </c>
      <c r="D192" s="494">
        <v>2</v>
      </c>
      <c r="E192" s="478" t="s">
        <v>740</v>
      </c>
      <c r="F192" s="505" t="s">
        <v>741</v>
      </c>
      <c r="G192" s="499"/>
      <c r="H192" s="500"/>
      <c r="I192" s="501"/>
    </row>
    <row r="193" spans="1:9" ht="15.75">
      <c r="A193" s="483">
        <v>2713</v>
      </c>
      <c r="B193" s="523" t="s">
        <v>361</v>
      </c>
      <c r="C193" s="493">
        <v>1</v>
      </c>
      <c r="D193" s="494">
        <v>3</v>
      </c>
      <c r="E193" s="478" t="s">
        <v>183</v>
      </c>
      <c r="F193" s="505" t="s">
        <v>742</v>
      </c>
      <c r="G193" s="499"/>
      <c r="H193" s="500"/>
      <c r="I193" s="501"/>
    </row>
    <row r="194" spans="1:9" ht="15.75">
      <c r="A194" s="483">
        <v>2720</v>
      </c>
      <c r="B194" s="521" t="s">
        <v>361</v>
      </c>
      <c r="C194" s="32">
        <v>2</v>
      </c>
      <c r="D194" s="484">
        <v>0</v>
      </c>
      <c r="E194" s="485" t="s">
        <v>362</v>
      </c>
      <c r="F194" s="486" t="s">
        <v>743</v>
      </c>
      <c r="G194" s="499"/>
      <c r="H194" s="500"/>
      <c r="I194" s="501"/>
    </row>
    <row r="195" spans="1:9" s="44" customFormat="1" ht="10.5" customHeight="1">
      <c r="A195" s="483"/>
      <c r="B195" s="468"/>
      <c r="C195" s="32"/>
      <c r="D195" s="484"/>
      <c r="E195" s="478" t="s">
        <v>259</v>
      </c>
      <c r="F195" s="486"/>
      <c r="G195" s="489"/>
      <c r="H195" s="490"/>
      <c r="I195" s="491"/>
    </row>
    <row r="196" spans="1:9" ht="15.75">
      <c r="A196" s="483">
        <v>2721</v>
      </c>
      <c r="B196" s="523" t="s">
        <v>361</v>
      </c>
      <c r="C196" s="493">
        <v>2</v>
      </c>
      <c r="D196" s="494">
        <v>1</v>
      </c>
      <c r="E196" s="478" t="s">
        <v>744</v>
      </c>
      <c r="F196" s="505" t="s">
        <v>745</v>
      </c>
      <c r="G196" s="499"/>
      <c r="H196" s="500"/>
      <c r="I196" s="501"/>
    </row>
    <row r="197" spans="1:9" ht="20.25" customHeight="1">
      <c r="A197" s="483">
        <v>2722</v>
      </c>
      <c r="B197" s="523" t="s">
        <v>361</v>
      </c>
      <c r="C197" s="493">
        <v>2</v>
      </c>
      <c r="D197" s="494">
        <v>2</v>
      </c>
      <c r="E197" s="478" t="s">
        <v>746</v>
      </c>
      <c r="F197" s="505" t="s">
        <v>747</v>
      </c>
      <c r="G197" s="499"/>
      <c r="H197" s="500"/>
      <c r="I197" s="501"/>
    </row>
    <row r="198" spans="1:9" ht="15.75">
      <c r="A198" s="483">
        <v>2723</v>
      </c>
      <c r="B198" s="523" t="s">
        <v>361</v>
      </c>
      <c r="C198" s="493">
        <v>2</v>
      </c>
      <c r="D198" s="494">
        <v>3</v>
      </c>
      <c r="E198" s="478" t="s">
        <v>184</v>
      </c>
      <c r="F198" s="505" t="s">
        <v>748</v>
      </c>
      <c r="G198" s="499"/>
      <c r="H198" s="500"/>
      <c r="I198" s="501"/>
    </row>
    <row r="199" spans="1:9" ht="15.75">
      <c r="A199" s="483">
        <v>2724</v>
      </c>
      <c r="B199" s="523" t="s">
        <v>361</v>
      </c>
      <c r="C199" s="493">
        <v>2</v>
      </c>
      <c r="D199" s="494">
        <v>4</v>
      </c>
      <c r="E199" s="478" t="s">
        <v>749</v>
      </c>
      <c r="F199" s="505" t="s">
        <v>750</v>
      </c>
      <c r="G199" s="499"/>
      <c r="H199" s="500"/>
      <c r="I199" s="501"/>
    </row>
    <row r="200" spans="1:9" ht="15.75">
      <c r="A200" s="483">
        <v>2730</v>
      </c>
      <c r="B200" s="521" t="s">
        <v>361</v>
      </c>
      <c r="C200" s="32">
        <v>3</v>
      </c>
      <c r="D200" s="484">
        <v>0</v>
      </c>
      <c r="E200" s="485" t="s">
        <v>751</v>
      </c>
      <c r="F200" s="486" t="s">
        <v>754</v>
      </c>
      <c r="G200" s="499"/>
      <c r="H200" s="500"/>
      <c r="I200" s="501"/>
    </row>
    <row r="201" spans="1:9" s="44" customFormat="1" ht="10.5" customHeight="1">
      <c r="A201" s="483"/>
      <c r="B201" s="468"/>
      <c r="C201" s="32"/>
      <c r="D201" s="484"/>
      <c r="E201" s="478" t="s">
        <v>259</v>
      </c>
      <c r="F201" s="486"/>
      <c r="G201" s="489"/>
      <c r="H201" s="490"/>
      <c r="I201" s="491"/>
    </row>
    <row r="202" spans="1:9" ht="15" customHeight="1">
      <c r="A202" s="483">
        <v>2731</v>
      </c>
      <c r="B202" s="523" t="s">
        <v>361</v>
      </c>
      <c r="C202" s="493">
        <v>3</v>
      </c>
      <c r="D202" s="494">
        <v>1</v>
      </c>
      <c r="E202" s="478" t="s">
        <v>755</v>
      </c>
      <c r="F202" s="495" t="s">
        <v>756</v>
      </c>
      <c r="G202" s="499"/>
      <c r="H202" s="500"/>
      <c r="I202" s="501"/>
    </row>
    <row r="203" spans="1:9" ht="18" customHeight="1">
      <c r="A203" s="483">
        <v>2732</v>
      </c>
      <c r="B203" s="523" t="s">
        <v>361</v>
      </c>
      <c r="C203" s="493">
        <v>3</v>
      </c>
      <c r="D203" s="494">
        <v>2</v>
      </c>
      <c r="E203" s="478" t="s">
        <v>757</v>
      </c>
      <c r="F203" s="495" t="s">
        <v>758</v>
      </c>
      <c r="G203" s="499"/>
      <c r="H203" s="500"/>
      <c r="I203" s="501"/>
    </row>
    <row r="204" spans="1:9" ht="16.5" customHeight="1">
      <c r="A204" s="483">
        <v>2733</v>
      </c>
      <c r="B204" s="523" t="s">
        <v>361</v>
      </c>
      <c r="C204" s="493">
        <v>3</v>
      </c>
      <c r="D204" s="494">
        <v>3</v>
      </c>
      <c r="E204" s="478" t="s">
        <v>759</v>
      </c>
      <c r="F204" s="495" t="s">
        <v>760</v>
      </c>
      <c r="G204" s="499"/>
      <c r="H204" s="500"/>
      <c r="I204" s="501"/>
    </row>
    <row r="205" spans="1:9" ht="24">
      <c r="A205" s="483">
        <v>2734</v>
      </c>
      <c r="B205" s="523" t="s">
        <v>361</v>
      </c>
      <c r="C205" s="493">
        <v>3</v>
      </c>
      <c r="D205" s="494">
        <v>4</v>
      </c>
      <c r="E205" s="478" t="s">
        <v>761</v>
      </c>
      <c r="F205" s="495" t="s">
        <v>762</v>
      </c>
      <c r="G205" s="499"/>
      <c r="H205" s="500"/>
      <c r="I205" s="501"/>
    </row>
    <row r="206" spans="1:9" ht="15.75">
      <c r="A206" s="483">
        <v>2740</v>
      </c>
      <c r="B206" s="521" t="s">
        <v>361</v>
      </c>
      <c r="C206" s="32">
        <v>4</v>
      </c>
      <c r="D206" s="484">
        <v>0</v>
      </c>
      <c r="E206" s="485" t="s">
        <v>763</v>
      </c>
      <c r="F206" s="486" t="s">
        <v>764</v>
      </c>
      <c r="G206" s="499"/>
      <c r="H206" s="500"/>
      <c r="I206" s="501"/>
    </row>
    <row r="207" spans="1:9" s="44" customFormat="1" ht="10.5" customHeight="1">
      <c r="A207" s="483"/>
      <c r="B207" s="468"/>
      <c r="C207" s="32"/>
      <c r="D207" s="484"/>
      <c r="E207" s="478" t="s">
        <v>259</v>
      </c>
      <c r="F207" s="486"/>
      <c r="G207" s="489"/>
      <c r="H207" s="490"/>
      <c r="I207" s="491"/>
    </row>
    <row r="208" spans="1:9" ht="15.75">
      <c r="A208" s="483">
        <v>2741</v>
      </c>
      <c r="B208" s="523" t="s">
        <v>361</v>
      </c>
      <c r="C208" s="493">
        <v>4</v>
      </c>
      <c r="D208" s="494">
        <v>1</v>
      </c>
      <c r="E208" s="478" t="s">
        <v>763</v>
      </c>
      <c r="F208" s="505" t="s">
        <v>765</v>
      </c>
      <c r="G208" s="499"/>
      <c r="H208" s="500"/>
      <c r="I208" s="501"/>
    </row>
    <row r="209" spans="1:9" ht="24">
      <c r="A209" s="483">
        <v>2750</v>
      </c>
      <c r="B209" s="521" t="s">
        <v>361</v>
      </c>
      <c r="C209" s="32">
        <v>5</v>
      </c>
      <c r="D209" s="484">
        <v>0</v>
      </c>
      <c r="E209" s="485" t="s">
        <v>766</v>
      </c>
      <c r="F209" s="486" t="s">
        <v>767</v>
      </c>
      <c r="G209" s="499"/>
      <c r="H209" s="500"/>
      <c r="I209" s="501"/>
    </row>
    <row r="210" spans="1:9" s="44" customFormat="1" ht="10.5" customHeight="1">
      <c r="A210" s="483"/>
      <c r="B210" s="468"/>
      <c r="C210" s="32"/>
      <c r="D210" s="484"/>
      <c r="E210" s="478" t="s">
        <v>259</v>
      </c>
      <c r="F210" s="486"/>
      <c r="G210" s="489"/>
      <c r="H210" s="490"/>
      <c r="I210" s="491"/>
    </row>
    <row r="211" spans="1:9" ht="24">
      <c r="A211" s="483">
        <v>2751</v>
      </c>
      <c r="B211" s="523" t="s">
        <v>361</v>
      </c>
      <c r="C211" s="493">
        <v>5</v>
      </c>
      <c r="D211" s="494">
        <v>1</v>
      </c>
      <c r="E211" s="478" t="s">
        <v>766</v>
      </c>
      <c r="F211" s="505" t="s">
        <v>767</v>
      </c>
      <c r="G211" s="499"/>
      <c r="H211" s="500"/>
      <c r="I211" s="501"/>
    </row>
    <row r="212" spans="1:9" ht="15.75">
      <c r="A212" s="483">
        <v>2760</v>
      </c>
      <c r="B212" s="521" t="s">
        <v>361</v>
      </c>
      <c r="C212" s="32">
        <v>6</v>
      </c>
      <c r="D212" s="484">
        <v>0</v>
      </c>
      <c r="E212" s="485" t="s">
        <v>768</v>
      </c>
      <c r="F212" s="486" t="s">
        <v>769</v>
      </c>
      <c r="G212" s="499"/>
      <c r="H212" s="500"/>
      <c r="I212" s="501"/>
    </row>
    <row r="213" spans="1:9" s="44" customFormat="1" ht="10.5" customHeight="1">
      <c r="A213" s="483"/>
      <c r="B213" s="468"/>
      <c r="C213" s="32"/>
      <c r="D213" s="484"/>
      <c r="E213" s="478" t="s">
        <v>259</v>
      </c>
      <c r="F213" s="486"/>
      <c r="G213" s="489"/>
      <c r="H213" s="490"/>
      <c r="I213" s="491"/>
    </row>
    <row r="214" spans="1:9" ht="24">
      <c r="A214" s="483">
        <v>2761</v>
      </c>
      <c r="B214" s="523" t="s">
        <v>361</v>
      </c>
      <c r="C214" s="493">
        <v>6</v>
      </c>
      <c r="D214" s="494">
        <v>1</v>
      </c>
      <c r="E214" s="478" t="s">
        <v>363</v>
      </c>
      <c r="F214" s="486"/>
      <c r="G214" s="499"/>
      <c r="H214" s="500"/>
      <c r="I214" s="501"/>
    </row>
    <row r="215" spans="1:9" ht="15.75">
      <c r="A215" s="483">
        <v>2762</v>
      </c>
      <c r="B215" s="523" t="s">
        <v>361</v>
      </c>
      <c r="C215" s="493">
        <v>6</v>
      </c>
      <c r="D215" s="494">
        <v>2</v>
      </c>
      <c r="E215" s="478" t="s">
        <v>768</v>
      </c>
      <c r="F215" s="505" t="s">
        <v>770</v>
      </c>
      <c r="G215" s="499"/>
      <c r="H215" s="500"/>
      <c r="I215" s="501"/>
    </row>
    <row r="216" spans="1:9" s="476" customFormat="1" ht="12" customHeight="1">
      <c r="A216" s="511">
        <v>2800</v>
      </c>
      <c r="B216" s="521" t="s">
        <v>364</v>
      </c>
      <c r="C216" s="32">
        <v>0</v>
      </c>
      <c r="D216" s="484">
        <v>0</v>
      </c>
      <c r="E216" s="522" t="s">
        <v>1088</v>
      </c>
      <c r="F216" s="512" t="s">
        <v>771</v>
      </c>
      <c r="G216" s="513">
        <f>H216+I216</f>
        <v>35080</v>
      </c>
      <c r="H216" s="514">
        <f>H218+H221+H230+H235+H240+H243</f>
        <v>33090</v>
      </c>
      <c r="I216" s="524">
        <f>I243</f>
        <v>1990</v>
      </c>
    </row>
    <row r="217" spans="1:9" ht="11.25" customHeight="1">
      <c r="A217" s="477"/>
      <c r="B217" s="468"/>
      <c r="C217" s="469"/>
      <c r="D217" s="470"/>
      <c r="E217" s="478" t="s">
        <v>258</v>
      </c>
      <c r="F217" s="479"/>
      <c r="G217" s="529"/>
      <c r="H217" s="530"/>
      <c r="I217" s="536"/>
    </row>
    <row r="218" spans="1:9" ht="15.75">
      <c r="A218" s="483">
        <v>2810</v>
      </c>
      <c r="B218" s="523" t="s">
        <v>364</v>
      </c>
      <c r="C218" s="493">
        <v>1</v>
      </c>
      <c r="D218" s="494">
        <v>0</v>
      </c>
      <c r="E218" s="485" t="s">
        <v>772</v>
      </c>
      <c r="F218" s="486" t="s">
        <v>773</v>
      </c>
      <c r="G218" s="509"/>
      <c r="H218" s="510"/>
      <c r="I218" s="544"/>
    </row>
    <row r="219" spans="1:9" s="44" customFormat="1" ht="10.5" customHeight="1">
      <c r="A219" s="483"/>
      <c r="B219" s="468"/>
      <c r="C219" s="32"/>
      <c r="D219" s="484"/>
      <c r="E219" s="478" t="s">
        <v>259</v>
      </c>
      <c r="F219" s="486"/>
      <c r="G219" s="533"/>
      <c r="H219" s="534"/>
      <c r="I219" s="538"/>
    </row>
    <row r="220" spans="1:9" ht="15.75">
      <c r="A220" s="483">
        <v>2811</v>
      </c>
      <c r="B220" s="523" t="s">
        <v>364</v>
      </c>
      <c r="C220" s="493">
        <v>1</v>
      </c>
      <c r="D220" s="494">
        <v>1</v>
      </c>
      <c r="E220" s="478" t="s">
        <v>772</v>
      </c>
      <c r="F220" s="505" t="s">
        <v>774</v>
      </c>
      <c r="G220" s="531"/>
      <c r="H220" s="532"/>
      <c r="I220" s="544"/>
    </row>
    <row r="221" spans="1:9" ht="15.75">
      <c r="A221" s="483">
        <v>2820</v>
      </c>
      <c r="B221" s="521" t="s">
        <v>364</v>
      </c>
      <c r="C221" s="32">
        <v>2</v>
      </c>
      <c r="D221" s="484">
        <v>0</v>
      </c>
      <c r="E221" s="485" t="s">
        <v>775</v>
      </c>
      <c r="F221" s="486" t="s">
        <v>776</v>
      </c>
      <c r="G221" s="531">
        <f>H221</f>
        <v>28600</v>
      </c>
      <c r="H221" s="532">
        <f>H223+H226</f>
        <v>28600</v>
      </c>
      <c r="I221" s="544"/>
    </row>
    <row r="222" spans="1:9" s="44" customFormat="1" ht="10.5" customHeight="1">
      <c r="A222" s="483"/>
      <c r="B222" s="468"/>
      <c r="C222" s="32"/>
      <c r="D222" s="484"/>
      <c r="E222" s="478" t="s">
        <v>259</v>
      </c>
      <c r="F222" s="486"/>
      <c r="G222" s="533"/>
      <c r="H222" s="534"/>
      <c r="I222" s="538"/>
    </row>
    <row r="223" spans="1:9" ht="15.75">
      <c r="A223" s="483">
        <v>2821</v>
      </c>
      <c r="B223" s="523" t="s">
        <v>364</v>
      </c>
      <c r="C223" s="493">
        <v>2</v>
      </c>
      <c r="D223" s="494">
        <v>1</v>
      </c>
      <c r="E223" s="478" t="s">
        <v>365</v>
      </c>
      <c r="F223" s="486"/>
      <c r="G223" s="531">
        <f>H223</f>
        <v>21600</v>
      </c>
      <c r="H223" s="532">
        <f>'[3]2021'!$C$21</f>
        <v>21600</v>
      </c>
      <c r="I223" s="544"/>
    </row>
    <row r="224" spans="1:9" ht="15.75">
      <c r="A224" s="483">
        <v>2822</v>
      </c>
      <c r="B224" s="523" t="s">
        <v>364</v>
      </c>
      <c r="C224" s="493">
        <v>2</v>
      </c>
      <c r="D224" s="494">
        <v>2</v>
      </c>
      <c r="E224" s="478" t="s">
        <v>366</v>
      </c>
      <c r="F224" s="486"/>
      <c r="G224" s="509"/>
      <c r="H224" s="510"/>
      <c r="I224" s="544"/>
    </row>
    <row r="225" spans="1:9" ht="15.75">
      <c r="A225" s="483">
        <v>2823</v>
      </c>
      <c r="B225" s="523" t="s">
        <v>364</v>
      </c>
      <c r="C225" s="493">
        <v>2</v>
      </c>
      <c r="D225" s="494">
        <v>3</v>
      </c>
      <c r="E225" s="478" t="s">
        <v>401</v>
      </c>
      <c r="F225" s="505" t="s">
        <v>777</v>
      </c>
      <c r="G225" s="509"/>
      <c r="H225" s="537"/>
      <c r="I225" s="544"/>
    </row>
    <row r="226" spans="1:9" ht="15.75">
      <c r="A226" s="483">
        <v>2824</v>
      </c>
      <c r="B226" s="523" t="s">
        <v>364</v>
      </c>
      <c r="C226" s="493">
        <v>2</v>
      </c>
      <c r="D226" s="494">
        <v>4</v>
      </c>
      <c r="E226" s="478" t="s">
        <v>367</v>
      </c>
      <c r="F226" s="505"/>
      <c r="G226" s="531">
        <f>H226</f>
        <v>7000</v>
      </c>
      <c r="H226" s="532">
        <f>'[3]Hamaynq'!$C$27+'[3]Hamaynq'!$C$28</f>
        <v>7000</v>
      </c>
      <c r="I226" s="544"/>
    </row>
    <row r="227" spans="1:9" ht="15.75">
      <c r="A227" s="483">
        <v>2825</v>
      </c>
      <c r="B227" s="523" t="s">
        <v>364</v>
      </c>
      <c r="C227" s="493">
        <v>2</v>
      </c>
      <c r="D227" s="494">
        <v>5</v>
      </c>
      <c r="E227" s="478" t="s">
        <v>368</v>
      </c>
      <c r="F227" s="505"/>
      <c r="G227" s="509"/>
      <c r="H227" s="510"/>
      <c r="I227" s="544"/>
    </row>
    <row r="228" spans="1:9" ht="15.75">
      <c r="A228" s="483">
        <v>2826</v>
      </c>
      <c r="B228" s="523" t="s">
        <v>364</v>
      </c>
      <c r="C228" s="493">
        <v>2</v>
      </c>
      <c r="D228" s="494">
        <v>6</v>
      </c>
      <c r="E228" s="478" t="s">
        <v>369</v>
      </c>
      <c r="F228" s="505"/>
      <c r="G228" s="509"/>
      <c r="H228" s="510"/>
      <c r="I228" s="544"/>
    </row>
    <row r="229" spans="1:9" ht="24">
      <c r="A229" s="483">
        <v>2827</v>
      </c>
      <c r="B229" s="523" t="s">
        <v>364</v>
      </c>
      <c r="C229" s="493">
        <v>2</v>
      </c>
      <c r="D229" s="494">
        <v>7</v>
      </c>
      <c r="E229" s="478" t="s">
        <v>370</v>
      </c>
      <c r="F229" s="505"/>
      <c r="G229" s="531"/>
      <c r="H229" s="532"/>
      <c r="I229" s="532"/>
    </row>
    <row r="230" spans="1:9" ht="29.25" customHeight="1">
      <c r="A230" s="483">
        <v>2830</v>
      </c>
      <c r="B230" s="521" t="s">
        <v>364</v>
      </c>
      <c r="C230" s="32">
        <v>3</v>
      </c>
      <c r="D230" s="484">
        <v>0</v>
      </c>
      <c r="E230" s="485" t="s">
        <v>778</v>
      </c>
      <c r="F230" s="518" t="s">
        <v>779</v>
      </c>
      <c r="G230" s="499"/>
      <c r="H230" s="500"/>
      <c r="I230" s="501"/>
    </row>
    <row r="231" spans="1:9" s="44" customFormat="1" ht="10.5" customHeight="1">
      <c r="A231" s="483"/>
      <c r="B231" s="468"/>
      <c r="C231" s="32"/>
      <c r="D231" s="484"/>
      <c r="E231" s="478" t="s">
        <v>259</v>
      </c>
      <c r="F231" s="486"/>
      <c r="G231" s="489"/>
      <c r="H231" s="490"/>
      <c r="I231" s="491"/>
    </row>
    <row r="232" spans="1:9" ht="15.75">
      <c r="A232" s="483">
        <v>2831</v>
      </c>
      <c r="B232" s="523" t="s">
        <v>364</v>
      </c>
      <c r="C232" s="493">
        <v>3</v>
      </c>
      <c r="D232" s="494">
        <v>1</v>
      </c>
      <c r="E232" s="478" t="s">
        <v>402</v>
      </c>
      <c r="F232" s="518"/>
      <c r="G232" s="531"/>
      <c r="H232" s="532"/>
      <c r="I232" s="501"/>
    </row>
    <row r="233" spans="1:9" ht="15.75">
      <c r="A233" s="483">
        <v>2832</v>
      </c>
      <c r="B233" s="523" t="s">
        <v>364</v>
      </c>
      <c r="C233" s="493">
        <v>3</v>
      </c>
      <c r="D233" s="494">
        <v>2</v>
      </c>
      <c r="E233" s="478" t="s">
        <v>409</v>
      </c>
      <c r="F233" s="518"/>
      <c r="G233" s="509"/>
      <c r="H233" s="510"/>
      <c r="I233" s="501"/>
    </row>
    <row r="234" spans="1:9" ht="15.75">
      <c r="A234" s="483">
        <v>2833</v>
      </c>
      <c r="B234" s="523" t="s">
        <v>364</v>
      </c>
      <c r="C234" s="493">
        <v>3</v>
      </c>
      <c r="D234" s="494">
        <v>3</v>
      </c>
      <c r="E234" s="478" t="s">
        <v>410</v>
      </c>
      <c r="F234" s="505" t="s">
        <v>780</v>
      </c>
      <c r="G234" s="509"/>
      <c r="H234" s="510"/>
      <c r="I234" s="501"/>
    </row>
    <row r="235" spans="1:9" ht="14.25" customHeight="1">
      <c r="A235" s="483">
        <v>2840</v>
      </c>
      <c r="B235" s="521" t="s">
        <v>364</v>
      </c>
      <c r="C235" s="32">
        <v>4</v>
      </c>
      <c r="D235" s="484">
        <v>0</v>
      </c>
      <c r="E235" s="485" t="s">
        <v>411</v>
      </c>
      <c r="F235" s="518" t="s">
        <v>781</v>
      </c>
      <c r="G235" s="531">
        <f>H235</f>
        <v>4490</v>
      </c>
      <c r="H235" s="532">
        <f>H238</f>
        <v>4490</v>
      </c>
      <c r="I235" s="501"/>
    </row>
    <row r="236" spans="1:9" s="44" customFormat="1" ht="10.5" customHeight="1">
      <c r="A236" s="483"/>
      <c r="B236" s="468"/>
      <c r="C236" s="32"/>
      <c r="D236" s="484"/>
      <c r="E236" s="478" t="s">
        <v>259</v>
      </c>
      <c r="F236" s="486"/>
      <c r="G236" s="533"/>
      <c r="H236" s="534"/>
      <c r="I236" s="491"/>
    </row>
    <row r="237" spans="1:9" ht="14.25" customHeight="1">
      <c r="A237" s="483">
        <v>2841</v>
      </c>
      <c r="B237" s="523" t="s">
        <v>364</v>
      </c>
      <c r="C237" s="493">
        <v>4</v>
      </c>
      <c r="D237" s="494">
        <v>1</v>
      </c>
      <c r="E237" s="478" t="s">
        <v>412</v>
      </c>
      <c r="F237" s="518"/>
      <c r="G237" s="509"/>
      <c r="H237" s="510"/>
      <c r="I237" s="501"/>
    </row>
    <row r="238" spans="1:9" ht="29.25" customHeight="1">
      <c r="A238" s="483">
        <v>2842</v>
      </c>
      <c r="B238" s="523" t="s">
        <v>364</v>
      </c>
      <c r="C238" s="493">
        <v>4</v>
      </c>
      <c r="D238" s="494">
        <v>2</v>
      </c>
      <c r="E238" s="478" t="s">
        <v>413</v>
      </c>
      <c r="F238" s="518"/>
      <c r="G238" s="531">
        <f>H238</f>
        <v>4490</v>
      </c>
      <c r="H238" s="532">
        <f>'[3]2021'!$C$37</f>
        <v>4490</v>
      </c>
      <c r="I238" s="501"/>
    </row>
    <row r="239" spans="1:9" ht="15.75">
      <c r="A239" s="483">
        <v>2843</v>
      </c>
      <c r="B239" s="523" t="s">
        <v>364</v>
      </c>
      <c r="C239" s="493">
        <v>4</v>
      </c>
      <c r="D239" s="494">
        <v>3</v>
      </c>
      <c r="E239" s="478" t="s">
        <v>411</v>
      </c>
      <c r="F239" s="505" t="s">
        <v>782</v>
      </c>
      <c r="G239" s="509"/>
      <c r="H239" s="510"/>
      <c r="I239" s="501"/>
    </row>
    <row r="240" spans="1:9" ht="26.25" customHeight="1">
      <c r="A240" s="483">
        <v>2850</v>
      </c>
      <c r="B240" s="521" t="s">
        <v>364</v>
      </c>
      <c r="C240" s="32">
        <v>5</v>
      </c>
      <c r="D240" s="484">
        <v>0</v>
      </c>
      <c r="E240" s="545" t="s">
        <v>783</v>
      </c>
      <c r="F240" s="518" t="s">
        <v>784</v>
      </c>
      <c r="G240" s="509"/>
      <c r="H240" s="510"/>
      <c r="I240" s="501"/>
    </row>
    <row r="241" spans="1:9" s="44" customFormat="1" ht="10.5" customHeight="1">
      <c r="A241" s="483"/>
      <c r="B241" s="468"/>
      <c r="C241" s="32"/>
      <c r="D241" s="484"/>
      <c r="E241" s="478" t="s">
        <v>259</v>
      </c>
      <c r="F241" s="486"/>
      <c r="G241" s="533"/>
      <c r="H241" s="534"/>
      <c r="I241" s="491"/>
    </row>
    <row r="242" spans="1:9" ht="24" customHeight="1">
      <c r="A242" s="483">
        <v>2851</v>
      </c>
      <c r="B242" s="521" t="s">
        <v>364</v>
      </c>
      <c r="C242" s="32">
        <v>5</v>
      </c>
      <c r="D242" s="484">
        <v>1</v>
      </c>
      <c r="E242" s="546" t="s">
        <v>783</v>
      </c>
      <c r="F242" s="505" t="s">
        <v>785</v>
      </c>
      <c r="G242" s="509"/>
      <c r="H242" s="510"/>
      <c r="I242" s="501"/>
    </row>
    <row r="243" spans="1:9" ht="27" customHeight="1">
      <c r="A243" s="483">
        <v>2860</v>
      </c>
      <c r="B243" s="521" t="s">
        <v>364</v>
      </c>
      <c r="C243" s="32">
        <v>6</v>
      </c>
      <c r="D243" s="484">
        <v>0</v>
      </c>
      <c r="E243" s="545" t="s">
        <v>786</v>
      </c>
      <c r="F243" s="518" t="s">
        <v>82</v>
      </c>
      <c r="G243" s="547">
        <f>G245</f>
        <v>1990</v>
      </c>
      <c r="H243" s="510"/>
      <c r="I243" s="540">
        <f>I245</f>
        <v>1990</v>
      </c>
    </row>
    <row r="244" spans="1:9" s="44" customFormat="1" ht="10.5" customHeight="1">
      <c r="A244" s="483"/>
      <c r="B244" s="468"/>
      <c r="C244" s="32"/>
      <c r="D244" s="484"/>
      <c r="E244" s="478" t="s">
        <v>259</v>
      </c>
      <c r="F244" s="486"/>
      <c r="G244" s="548"/>
      <c r="H244" s="534"/>
      <c r="I244" s="541"/>
    </row>
    <row r="245" spans="1:9" ht="12" customHeight="1">
      <c r="A245" s="483">
        <v>2861</v>
      </c>
      <c r="B245" s="523" t="s">
        <v>364</v>
      </c>
      <c r="C245" s="493">
        <v>6</v>
      </c>
      <c r="D245" s="494">
        <v>1</v>
      </c>
      <c r="E245" s="546" t="s">
        <v>786</v>
      </c>
      <c r="F245" s="505" t="s">
        <v>83</v>
      </c>
      <c r="G245" s="547">
        <f>I245</f>
        <v>1990</v>
      </c>
      <c r="H245" s="510"/>
      <c r="I245" s="540">
        <f>'[3]2021'!$AW$36</f>
        <v>1990</v>
      </c>
    </row>
    <row r="246" spans="1:9" s="476" customFormat="1" ht="12" customHeight="1">
      <c r="A246" s="511">
        <v>2900</v>
      </c>
      <c r="B246" s="521" t="s">
        <v>371</v>
      </c>
      <c r="C246" s="32">
        <v>0</v>
      </c>
      <c r="D246" s="484">
        <v>0</v>
      </c>
      <c r="E246" s="522" t="s">
        <v>1089</v>
      </c>
      <c r="F246" s="512" t="s">
        <v>84</v>
      </c>
      <c r="G246" s="513">
        <f>H246+I246</f>
        <v>576000</v>
      </c>
      <c r="H246" s="514">
        <f>H250+H264</f>
        <v>576000</v>
      </c>
      <c r="I246" s="549"/>
    </row>
    <row r="247" spans="1:9" ht="11.25" customHeight="1">
      <c r="A247" s="477"/>
      <c r="B247" s="468"/>
      <c r="C247" s="469"/>
      <c r="D247" s="470"/>
      <c r="E247" s="478" t="s">
        <v>258</v>
      </c>
      <c r="F247" s="479"/>
      <c r="G247" s="516"/>
      <c r="H247" s="517"/>
      <c r="I247" s="482"/>
    </row>
    <row r="248" spans="1:9" ht="24">
      <c r="A248" s="483">
        <v>2910</v>
      </c>
      <c r="B248" s="521" t="s">
        <v>371</v>
      </c>
      <c r="C248" s="32">
        <v>1</v>
      </c>
      <c r="D248" s="484">
        <v>0</v>
      </c>
      <c r="E248" s="485" t="s">
        <v>404</v>
      </c>
      <c r="F248" s="486" t="s">
        <v>85</v>
      </c>
      <c r="G248" s="499"/>
      <c r="H248" s="500"/>
      <c r="I248" s="501"/>
    </row>
    <row r="249" spans="1:9" s="44" customFormat="1" ht="10.5" customHeight="1">
      <c r="A249" s="483"/>
      <c r="B249" s="468"/>
      <c r="C249" s="32"/>
      <c r="D249" s="484"/>
      <c r="E249" s="478" t="s">
        <v>259</v>
      </c>
      <c r="F249" s="486"/>
      <c r="G249" s="489"/>
      <c r="H249" s="490"/>
      <c r="I249" s="491"/>
    </row>
    <row r="250" spans="1:9" ht="15.75">
      <c r="A250" s="483">
        <v>2911</v>
      </c>
      <c r="B250" s="523" t="s">
        <v>371</v>
      </c>
      <c r="C250" s="493">
        <v>1</v>
      </c>
      <c r="D250" s="494">
        <v>1</v>
      </c>
      <c r="E250" s="478" t="s">
        <v>86</v>
      </c>
      <c r="F250" s="505" t="s">
        <v>87</v>
      </c>
      <c r="G250" s="496">
        <f>H250</f>
        <v>325000</v>
      </c>
      <c r="H250" s="497">
        <f>'[3]2021'!$C$8+'[3]2021'!$C$9+'[3]2021'!$C$10+'[3]2021'!$C$11+'[3]2021'!$C$12+'[3]2021'!$C$13+'[3]2021'!$C$14+'[3]2021'!$C$15</f>
        <v>325000</v>
      </c>
      <c r="I250" s="501"/>
    </row>
    <row r="251" spans="1:9" ht="15.75">
      <c r="A251" s="483">
        <v>2912</v>
      </c>
      <c r="B251" s="523" t="s">
        <v>371</v>
      </c>
      <c r="C251" s="493">
        <v>1</v>
      </c>
      <c r="D251" s="494">
        <v>2</v>
      </c>
      <c r="E251" s="478" t="s">
        <v>372</v>
      </c>
      <c r="F251" s="505" t="s">
        <v>88</v>
      </c>
      <c r="G251" s="499"/>
      <c r="H251" s="500"/>
      <c r="I251" s="501"/>
    </row>
    <row r="252" spans="1:9" ht="15.75">
      <c r="A252" s="483">
        <v>2920</v>
      </c>
      <c r="B252" s="521" t="s">
        <v>371</v>
      </c>
      <c r="C252" s="32">
        <v>2</v>
      </c>
      <c r="D252" s="484">
        <v>0</v>
      </c>
      <c r="E252" s="485" t="s">
        <v>373</v>
      </c>
      <c r="F252" s="486" t="s">
        <v>89</v>
      </c>
      <c r="G252" s="499"/>
      <c r="H252" s="500"/>
      <c r="I252" s="501"/>
    </row>
    <row r="253" spans="1:9" s="44" customFormat="1" ht="10.5" customHeight="1">
      <c r="A253" s="483"/>
      <c r="B253" s="468"/>
      <c r="C253" s="32"/>
      <c r="D253" s="484"/>
      <c r="E253" s="478" t="s">
        <v>259</v>
      </c>
      <c r="F253" s="486"/>
      <c r="G253" s="489"/>
      <c r="H253" s="490"/>
      <c r="I253" s="491"/>
    </row>
    <row r="254" spans="1:9" ht="15.75">
      <c r="A254" s="483">
        <v>2921</v>
      </c>
      <c r="B254" s="523" t="s">
        <v>371</v>
      </c>
      <c r="C254" s="493">
        <v>2</v>
      </c>
      <c r="D254" s="494">
        <v>1</v>
      </c>
      <c r="E254" s="478" t="s">
        <v>374</v>
      </c>
      <c r="F254" s="505" t="s">
        <v>90</v>
      </c>
      <c r="G254" s="499"/>
      <c r="H254" s="500"/>
      <c r="I254" s="501"/>
    </row>
    <row r="255" spans="1:9" ht="15.75">
      <c r="A255" s="483">
        <v>2922</v>
      </c>
      <c r="B255" s="523" t="s">
        <v>371</v>
      </c>
      <c r="C255" s="493">
        <v>2</v>
      </c>
      <c r="D255" s="494">
        <v>2</v>
      </c>
      <c r="E255" s="478" t="s">
        <v>375</v>
      </c>
      <c r="F255" s="505" t="s">
        <v>91</v>
      </c>
      <c r="G255" s="499"/>
      <c r="H255" s="500"/>
      <c r="I255" s="501"/>
    </row>
    <row r="256" spans="1:9" ht="36">
      <c r="A256" s="483">
        <v>2930</v>
      </c>
      <c r="B256" s="521" t="s">
        <v>371</v>
      </c>
      <c r="C256" s="32">
        <v>3</v>
      </c>
      <c r="D256" s="484">
        <v>0</v>
      </c>
      <c r="E256" s="485" t="s">
        <v>376</v>
      </c>
      <c r="F256" s="486" t="s">
        <v>92</v>
      </c>
      <c r="G256" s="499"/>
      <c r="H256" s="500"/>
      <c r="I256" s="501"/>
    </row>
    <row r="257" spans="1:9" s="44" customFormat="1" ht="10.5" customHeight="1">
      <c r="A257" s="483"/>
      <c r="B257" s="468"/>
      <c r="C257" s="32"/>
      <c r="D257" s="484"/>
      <c r="E257" s="478" t="s">
        <v>259</v>
      </c>
      <c r="F257" s="486"/>
      <c r="G257" s="489"/>
      <c r="H257" s="490"/>
      <c r="I257" s="491"/>
    </row>
    <row r="258" spans="1:9" ht="24">
      <c r="A258" s="483">
        <v>2931</v>
      </c>
      <c r="B258" s="523" t="s">
        <v>371</v>
      </c>
      <c r="C258" s="493">
        <v>3</v>
      </c>
      <c r="D258" s="494">
        <v>1</v>
      </c>
      <c r="E258" s="478" t="s">
        <v>377</v>
      </c>
      <c r="F258" s="505" t="s">
        <v>93</v>
      </c>
      <c r="G258" s="499"/>
      <c r="H258" s="500"/>
      <c r="I258" s="501"/>
    </row>
    <row r="259" spans="1:9" ht="15.75">
      <c r="A259" s="483">
        <v>2932</v>
      </c>
      <c r="B259" s="523" t="s">
        <v>371</v>
      </c>
      <c r="C259" s="493">
        <v>3</v>
      </c>
      <c r="D259" s="494">
        <v>2</v>
      </c>
      <c r="E259" s="478" t="s">
        <v>378</v>
      </c>
      <c r="F259" s="505"/>
      <c r="G259" s="499"/>
      <c r="H259" s="500"/>
      <c r="I259" s="501"/>
    </row>
    <row r="260" spans="1:9" ht="15.75">
      <c r="A260" s="483">
        <v>2940</v>
      </c>
      <c r="B260" s="521" t="s">
        <v>371</v>
      </c>
      <c r="C260" s="32">
        <v>4</v>
      </c>
      <c r="D260" s="484">
        <v>0</v>
      </c>
      <c r="E260" s="485" t="s">
        <v>94</v>
      </c>
      <c r="F260" s="486" t="s">
        <v>95</v>
      </c>
      <c r="G260" s="496"/>
      <c r="H260" s="497"/>
      <c r="I260" s="501"/>
    </row>
    <row r="261" spans="1:9" s="44" customFormat="1" ht="10.5" customHeight="1">
      <c r="A261" s="483"/>
      <c r="B261" s="468"/>
      <c r="C261" s="32"/>
      <c r="D261" s="484"/>
      <c r="E261" s="478" t="s">
        <v>259</v>
      </c>
      <c r="F261" s="486"/>
      <c r="G261" s="519"/>
      <c r="H261" s="520"/>
      <c r="I261" s="491"/>
    </row>
    <row r="262" spans="1:9" ht="15.75">
      <c r="A262" s="483">
        <v>2941</v>
      </c>
      <c r="B262" s="523" t="s">
        <v>371</v>
      </c>
      <c r="C262" s="493">
        <v>4</v>
      </c>
      <c r="D262" s="494">
        <v>1</v>
      </c>
      <c r="E262" s="478" t="s">
        <v>379</v>
      </c>
      <c r="F262" s="505" t="s">
        <v>96</v>
      </c>
      <c r="G262" s="496"/>
      <c r="H262" s="497"/>
      <c r="I262" s="501"/>
    </row>
    <row r="263" spans="1:9" ht="15.75">
      <c r="A263" s="483">
        <v>2942</v>
      </c>
      <c r="B263" s="523" t="s">
        <v>371</v>
      </c>
      <c r="C263" s="493">
        <v>4</v>
      </c>
      <c r="D263" s="494">
        <v>2</v>
      </c>
      <c r="E263" s="478" t="s">
        <v>380</v>
      </c>
      <c r="F263" s="505" t="s">
        <v>97</v>
      </c>
      <c r="G263" s="496"/>
      <c r="H263" s="497"/>
      <c r="I263" s="501"/>
    </row>
    <row r="264" spans="1:9" ht="24">
      <c r="A264" s="483">
        <v>2950</v>
      </c>
      <c r="B264" s="521" t="s">
        <v>371</v>
      </c>
      <c r="C264" s="32">
        <v>5</v>
      </c>
      <c r="D264" s="484">
        <v>0</v>
      </c>
      <c r="E264" s="485" t="s">
        <v>98</v>
      </c>
      <c r="F264" s="486" t="s">
        <v>99</v>
      </c>
      <c r="G264" s="496">
        <f>G266</f>
        <v>251000</v>
      </c>
      <c r="H264" s="497">
        <f>H266</f>
        <v>251000</v>
      </c>
      <c r="I264" s="501"/>
    </row>
    <row r="265" spans="1:9" s="44" customFormat="1" ht="10.5" customHeight="1">
      <c r="A265" s="483"/>
      <c r="B265" s="468"/>
      <c r="C265" s="32"/>
      <c r="D265" s="484"/>
      <c r="E265" s="478" t="s">
        <v>259</v>
      </c>
      <c r="F265" s="486"/>
      <c r="G265" s="489"/>
      <c r="H265" s="490"/>
      <c r="I265" s="491"/>
    </row>
    <row r="266" spans="1:9" ht="15.75">
      <c r="A266" s="483">
        <v>2951</v>
      </c>
      <c r="B266" s="523" t="s">
        <v>371</v>
      </c>
      <c r="C266" s="493">
        <v>5</v>
      </c>
      <c r="D266" s="494">
        <v>1</v>
      </c>
      <c r="E266" s="478" t="s">
        <v>381</v>
      </c>
      <c r="F266" s="486"/>
      <c r="G266" s="496">
        <f>H266</f>
        <v>251000</v>
      </c>
      <c r="H266" s="497">
        <f>'[3]2021'!$C$16+'[3]2021'!$C$17+'[3]2021'!$C$18+'[3]2021'!$C$19+'[3]2021'!$C$20</f>
        <v>251000</v>
      </c>
      <c r="I266" s="501"/>
    </row>
    <row r="267" spans="1:9" ht="15.75">
      <c r="A267" s="483">
        <v>2952</v>
      </c>
      <c r="B267" s="523" t="s">
        <v>371</v>
      </c>
      <c r="C267" s="493">
        <v>5</v>
      </c>
      <c r="D267" s="494">
        <v>2</v>
      </c>
      <c r="E267" s="478" t="s">
        <v>382</v>
      </c>
      <c r="F267" s="505" t="s">
        <v>100</v>
      </c>
      <c r="G267" s="499"/>
      <c r="H267" s="500"/>
      <c r="I267" s="501"/>
    </row>
    <row r="268" spans="1:9" ht="24">
      <c r="A268" s="483">
        <v>2960</v>
      </c>
      <c r="B268" s="521" t="s">
        <v>371</v>
      </c>
      <c r="C268" s="32">
        <v>6</v>
      </c>
      <c r="D268" s="484">
        <v>0</v>
      </c>
      <c r="E268" s="485" t="s">
        <v>101</v>
      </c>
      <c r="F268" s="486" t="s">
        <v>102</v>
      </c>
      <c r="G268" s="499"/>
      <c r="H268" s="500"/>
      <c r="I268" s="501"/>
    </row>
    <row r="269" spans="1:9" s="44" customFormat="1" ht="10.5" customHeight="1">
      <c r="A269" s="483"/>
      <c r="B269" s="468"/>
      <c r="C269" s="32"/>
      <c r="D269" s="484"/>
      <c r="E269" s="478" t="s">
        <v>259</v>
      </c>
      <c r="F269" s="486"/>
      <c r="G269" s="489"/>
      <c r="H269" s="490"/>
      <c r="I269" s="491"/>
    </row>
    <row r="270" spans="1:9" ht="15.75">
      <c r="A270" s="483">
        <v>2961</v>
      </c>
      <c r="B270" s="523" t="s">
        <v>371</v>
      </c>
      <c r="C270" s="493">
        <v>6</v>
      </c>
      <c r="D270" s="494">
        <v>1</v>
      </c>
      <c r="E270" s="478" t="s">
        <v>101</v>
      </c>
      <c r="F270" s="505" t="s">
        <v>103</v>
      </c>
      <c r="G270" s="499"/>
      <c r="H270" s="500"/>
      <c r="I270" s="501"/>
    </row>
    <row r="271" spans="1:9" ht="24">
      <c r="A271" s="483">
        <v>2970</v>
      </c>
      <c r="B271" s="521" t="s">
        <v>371</v>
      </c>
      <c r="C271" s="32">
        <v>7</v>
      </c>
      <c r="D271" s="484">
        <v>0</v>
      </c>
      <c r="E271" s="485" t="s">
        <v>104</v>
      </c>
      <c r="F271" s="486" t="s">
        <v>105</v>
      </c>
      <c r="G271" s="499"/>
      <c r="H271" s="500"/>
      <c r="I271" s="501"/>
    </row>
    <row r="272" spans="1:9" s="44" customFormat="1" ht="10.5" customHeight="1">
      <c r="A272" s="483"/>
      <c r="B272" s="468"/>
      <c r="C272" s="32"/>
      <c r="D272" s="484"/>
      <c r="E272" s="478" t="s">
        <v>259</v>
      </c>
      <c r="F272" s="486"/>
      <c r="G272" s="489"/>
      <c r="H272" s="490"/>
      <c r="I272" s="491"/>
    </row>
    <row r="273" spans="1:9" ht="24">
      <c r="A273" s="483">
        <v>2971</v>
      </c>
      <c r="B273" s="523" t="s">
        <v>371</v>
      </c>
      <c r="C273" s="493">
        <v>7</v>
      </c>
      <c r="D273" s="494">
        <v>1</v>
      </c>
      <c r="E273" s="478" t="s">
        <v>104</v>
      </c>
      <c r="F273" s="505" t="s">
        <v>105</v>
      </c>
      <c r="G273" s="499"/>
      <c r="H273" s="500"/>
      <c r="I273" s="501"/>
    </row>
    <row r="274" spans="1:9" ht="15.75">
      <c r="A274" s="483">
        <v>2980</v>
      </c>
      <c r="B274" s="521" t="s">
        <v>371</v>
      </c>
      <c r="C274" s="32">
        <v>8</v>
      </c>
      <c r="D274" s="484">
        <v>0</v>
      </c>
      <c r="E274" s="485" t="s">
        <v>106</v>
      </c>
      <c r="F274" s="486" t="s">
        <v>107</v>
      </c>
      <c r="G274" s="550"/>
      <c r="H274" s="550"/>
      <c r="I274" s="540"/>
    </row>
    <row r="275" spans="1:9" s="44" customFormat="1" ht="10.5" customHeight="1">
      <c r="A275" s="483"/>
      <c r="B275" s="468"/>
      <c r="C275" s="32"/>
      <c r="D275" s="484"/>
      <c r="E275" s="478" t="s">
        <v>259</v>
      </c>
      <c r="F275" s="486"/>
      <c r="G275" s="551"/>
      <c r="H275" s="552"/>
      <c r="I275" s="491"/>
    </row>
    <row r="276" spans="1:9" ht="15.75">
      <c r="A276" s="483">
        <v>2981</v>
      </c>
      <c r="B276" s="523" t="s">
        <v>371</v>
      </c>
      <c r="C276" s="493">
        <v>8</v>
      </c>
      <c r="D276" s="494">
        <v>1</v>
      </c>
      <c r="E276" s="478" t="s">
        <v>106</v>
      </c>
      <c r="F276" s="505" t="s">
        <v>108</v>
      </c>
      <c r="G276" s="550"/>
      <c r="H276" s="553"/>
      <c r="I276" s="540"/>
    </row>
    <row r="277" spans="1:9" s="476" customFormat="1" ht="10.5" customHeight="1">
      <c r="A277" s="511">
        <v>3000</v>
      </c>
      <c r="B277" s="521" t="s">
        <v>384</v>
      </c>
      <c r="C277" s="32">
        <v>0</v>
      </c>
      <c r="D277" s="484">
        <v>0</v>
      </c>
      <c r="E277" s="522" t="s">
        <v>1090</v>
      </c>
      <c r="F277" s="512" t="s">
        <v>109</v>
      </c>
      <c r="G277" s="513">
        <f>H277</f>
        <v>22000</v>
      </c>
      <c r="H277" s="514">
        <f>H298</f>
        <v>22000</v>
      </c>
      <c r="I277" s="515"/>
    </row>
    <row r="278" spans="1:9" ht="11.25" customHeight="1">
      <c r="A278" s="477"/>
      <c r="B278" s="468"/>
      <c r="C278" s="469"/>
      <c r="D278" s="470"/>
      <c r="E278" s="478" t="s">
        <v>258</v>
      </c>
      <c r="F278" s="479"/>
      <c r="G278" s="516"/>
      <c r="H278" s="517"/>
      <c r="I278" s="482"/>
    </row>
    <row r="279" spans="1:9" ht="15.75">
      <c r="A279" s="483">
        <v>3010</v>
      </c>
      <c r="B279" s="521" t="s">
        <v>384</v>
      </c>
      <c r="C279" s="32">
        <v>1</v>
      </c>
      <c r="D279" s="484">
        <v>0</v>
      </c>
      <c r="E279" s="485" t="s">
        <v>383</v>
      </c>
      <c r="F279" s="486" t="s">
        <v>110</v>
      </c>
      <c r="G279" s="499"/>
      <c r="H279" s="500"/>
      <c r="I279" s="501"/>
    </row>
    <row r="280" spans="1:9" s="44" customFormat="1" ht="10.5" customHeight="1">
      <c r="A280" s="483"/>
      <c r="B280" s="468"/>
      <c r="C280" s="32"/>
      <c r="D280" s="484"/>
      <c r="E280" s="478" t="s">
        <v>259</v>
      </c>
      <c r="F280" s="486"/>
      <c r="G280" s="489"/>
      <c r="H280" s="490"/>
      <c r="I280" s="491"/>
    </row>
    <row r="281" spans="1:9" ht="15.75">
      <c r="A281" s="483">
        <v>3011</v>
      </c>
      <c r="B281" s="523" t="s">
        <v>384</v>
      </c>
      <c r="C281" s="493">
        <v>1</v>
      </c>
      <c r="D281" s="494">
        <v>1</v>
      </c>
      <c r="E281" s="478" t="s">
        <v>111</v>
      </c>
      <c r="F281" s="505" t="s">
        <v>112</v>
      </c>
      <c r="G281" s="499"/>
      <c r="H281" s="500"/>
      <c r="I281" s="501"/>
    </row>
    <row r="282" spans="1:9" ht="15.75">
      <c r="A282" s="483">
        <v>3012</v>
      </c>
      <c r="B282" s="523" t="s">
        <v>384</v>
      </c>
      <c r="C282" s="493">
        <v>1</v>
      </c>
      <c r="D282" s="494">
        <v>2</v>
      </c>
      <c r="E282" s="478" t="s">
        <v>113</v>
      </c>
      <c r="F282" s="505" t="s">
        <v>114</v>
      </c>
      <c r="G282" s="499"/>
      <c r="H282" s="500"/>
      <c r="I282" s="501"/>
    </row>
    <row r="283" spans="1:9" ht="15.75">
      <c r="A283" s="483">
        <v>3020</v>
      </c>
      <c r="B283" s="521" t="s">
        <v>384</v>
      </c>
      <c r="C283" s="32">
        <v>2</v>
      </c>
      <c r="D283" s="484">
        <v>0</v>
      </c>
      <c r="E283" s="485" t="s">
        <v>115</v>
      </c>
      <c r="F283" s="486" t="s">
        <v>116</v>
      </c>
      <c r="G283" s="499"/>
      <c r="H283" s="500"/>
      <c r="I283" s="501"/>
    </row>
    <row r="284" spans="1:9" s="44" customFormat="1" ht="10.5" customHeight="1">
      <c r="A284" s="483"/>
      <c r="B284" s="468"/>
      <c r="C284" s="32"/>
      <c r="D284" s="484"/>
      <c r="E284" s="478" t="s">
        <v>259</v>
      </c>
      <c r="F284" s="486"/>
      <c r="G284" s="489"/>
      <c r="H284" s="490"/>
      <c r="I284" s="491"/>
    </row>
    <row r="285" spans="1:9" ht="15.75">
      <c r="A285" s="483">
        <v>3021</v>
      </c>
      <c r="B285" s="523" t="s">
        <v>384</v>
      </c>
      <c r="C285" s="493">
        <v>2</v>
      </c>
      <c r="D285" s="494">
        <v>1</v>
      </c>
      <c r="E285" s="478" t="s">
        <v>115</v>
      </c>
      <c r="F285" s="505" t="s">
        <v>117</v>
      </c>
      <c r="G285" s="499"/>
      <c r="H285" s="500"/>
      <c r="I285" s="501"/>
    </row>
    <row r="286" spans="1:9" ht="15.75">
      <c r="A286" s="483">
        <v>3030</v>
      </c>
      <c r="B286" s="521" t="s">
        <v>384</v>
      </c>
      <c r="C286" s="32">
        <v>3</v>
      </c>
      <c r="D286" s="484">
        <v>0</v>
      </c>
      <c r="E286" s="485" t="s">
        <v>118</v>
      </c>
      <c r="F286" s="486" t="s">
        <v>119</v>
      </c>
      <c r="G286" s="499"/>
      <c r="H286" s="500"/>
      <c r="I286" s="501"/>
    </row>
    <row r="287" spans="1:9" s="44" customFormat="1" ht="15.75">
      <c r="A287" s="483"/>
      <c r="B287" s="468"/>
      <c r="C287" s="32"/>
      <c r="D287" s="484"/>
      <c r="E287" s="478" t="s">
        <v>259</v>
      </c>
      <c r="F287" s="486"/>
      <c r="G287" s="489"/>
      <c r="H287" s="490"/>
      <c r="I287" s="491"/>
    </row>
    <row r="288" spans="1:9" s="44" customFormat="1" ht="15.75">
      <c r="A288" s="483">
        <v>3031</v>
      </c>
      <c r="B288" s="523" t="s">
        <v>384</v>
      </c>
      <c r="C288" s="493">
        <v>3</v>
      </c>
      <c r="D288" s="494" t="s">
        <v>288</v>
      </c>
      <c r="E288" s="478" t="s">
        <v>118</v>
      </c>
      <c r="F288" s="486"/>
      <c r="G288" s="489"/>
      <c r="H288" s="490"/>
      <c r="I288" s="491"/>
    </row>
    <row r="289" spans="1:9" ht="15.75">
      <c r="A289" s="483">
        <v>3040</v>
      </c>
      <c r="B289" s="521" t="s">
        <v>384</v>
      </c>
      <c r="C289" s="32">
        <v>4</v>
      </c>
      <c r="D289" s="484">
        <v>0</v>
      </c>
      <c r="E289" s="485" t="s">
        <v>120</v>
      </c>
      <c r="F289" s="486" t="s">
        <v>121</v>
      </c>
      <c r="G289" s="499"/>
      <c r="H289" s="500"/>
      <c r="I289" s="501"/>
    </row>
    <row r="290" spans="1:9" s="44" customFormat="1" ht="10.5" customHeight="1">
      <c r="A290" s="483"/>
      <c r="B290" s="468"/>
      <c r="C290" s="32"/>
      <c r="D290" s="484"/>
      <c r="E290" s="478" t="s">
        <v>259</v>
      </c>
      <c r="F290" s="486"/>
      <c r="G290" s="489"/>
      <c r="H290" s="490"/>
      <c r="I290" s="491"/>
    </row>
    <row r="291" spans="1:9" ht="15.75">
      <c r="A291" s="483">
        <v>3041</v>
      </c>
      <c r="B291" s="523" t="s">
        <v>384</v>
      </c>
      <c r="C291" s="493">
        <v>4</v>
      </c>
      <c r="D291" s="494">
        <v>1</v>
      </c>
      <c r="E291" s="478" t="s">
        <v>120</v>
      </c>
      <c r="F291" s="505" t="s">
        <v>122</v>
      </c>
      <c r="G291" s="499"/>
      <c r="H291" s="500"/>
      <c r="I291" s="501"/>
    </row>
    <row r="292" spans="1:9" ht="15.75">
      <c r="A292" s="483">
        <v>3050</v>
      </c>
      <c r="B292" s="521" t="s">
        <v>384</v>
      </c>
      <c r="C292" s="32">
        <v>5</v>
      </c>
      <c r="D292" s="484">
        <v>0</v>
      </c>
      <c r="E292" s="485" t="s">
        <v>123</v>
      </c>
      <c r="F292" s="486" t="s">
        <v>124</v>
      </c>
      <c r="G292" s="499"/>
      <c r="H292" s="500"/>
      <c r="I292" s="501"/>
    </row>
    <row r="293" spans="1:9" s="44" customFormat="1" ht="10.5" customHeight="1">
      <c r="A293" s="483"/>
      <c r="B293" s="468"/>
      <c r="C293" s="32"/>
      <c r="D293" s="484"/>
      <c r="E293" s="478" t="s">
        <v>259</v>
      </c>
      <c r="F293" s="486"/>
      <c r="G293" s="489"/>
      <c r="H293" s="490"/>
      <c r="I293" s="491"/>
    </row>
    <row r="294" spans="1:9" ht="15.75">
      <c r="A294" s="483">
        <v>3051</v>
      </c>
      <c r="B294" s="523" t="s">
        <v>384</v>
      </c>
      <c r="C294" s="493">
        <v>5</v>
      </c>
      <c r="D294" s="494">
        <v>1</v>
      </c>
      <c r="E294" s="478" t="s">
        <v>123</v>
      </c>
      <c r="F294" s="505" t="s">
        <v>124</v>
      </c>
      <c r="G294" s="499"/>
      <c r="H294" s="500"/>
      <c r="I294" s="501"/>
    </row>
    <row r="295" spans="1:9" ht="15.75">
      <c r="A295" s="483">
        <v>3060</v>
      </c>
      <c r="B295" s="521" t="s">
        <v>384</v>
      </c>
      <c r="C295" s="32">
        <v>6</v>
      </c>
      <c r="D295" s="484">
        <v>0</v>
      </c>
      <c r="E295" s="485" t="s">
        <v>125</v>
      </c>
      <c r="F295" s="486" t="s">
        <v>126</v>
      </c>
      <c r="G295" s="499"/>
      <c r="H295" s="500"/>
      <c r="I295" s="501"/>
    </row>
    <row r="296" spans="1:9" s="44" customFormat="1" ht="10.5" customHeight="1">
      <c r="A296" s="483"/>
      <c r="B296" s="468"/>
      <c r="C296" s="32"/>
      <c r="D296" s="484"/>
      <c r="E296" s="478" t="s">
        <v>259</v>
      </c>
      <c r="F296" s="486"/>
      <c r="G296" s="489"/>
      <c r="H296" s="490"/>
      <c r="I296" s="491"/>
    </row>
    <row r="297" spans="1:9" ht="15.75">
      <c r="A297" s="483">
        <v>3061</v>
      </c>
      <c r="B297" s="523" t="s">
        <v>384</v>
      </c>
      <c r="C297" s="493">
        <v>6</v>
      </c>
      <c r="D297" s="494">
        <v>1</v>
      </c>
      <c r="E297" s="478" t="s">
        <v>125</v>
      </c>
      <c r="F297" s="505" t="s">
        <v>126</v>
      </c>
      <c r="G297" s="499"/>
      <c r="H297" s="500"/>
      <c r="I297" s="501"/>
    </row>
    <row r="298" spans="1:9" ht="28.5">
      <c r="A298" s="483">
        <v>3070</v>
      </c>
      <c r="B298" s="521" t="s">
        <v>384</v>
      </c>
      <c r="C298" s="32">
        <v>7</v>
      </c>
      <c r="D298" s="484">
        <v>0</v>
      </c>
      <c r="E298" s="485" t="s">
        <v>127</v>
      </c>
      <c r="F298" s="486" t="s">
        <v>128</v>
      </c>
      <c r="G298" s="496">
        <f>H298</f>
        <v>22000</v>
      </c>
      <c r="H298" s="497">
        <f>H300</f>
        <v>22000</v>
      </c>
      <c r="I298" s="501"/>
    </row>
    <row r="299" spans="1:9" s="44" customFormat="1" ht="10.5" customHeight="1">
      <c r="A299" s="483"/>
      <c r="B299" s="468"/>
      <c r="C299" s="32"/>
      <c r="D299" s="484"/>
      <c r="E299" s="478" t="s">
        <v>259</v>
      </c>
      <c r="F299" s="486"/>
      <c r="G299" s="489"/>
      <c r="H299" s="490"/>
      <c r="I299" s="491"/>
    </row>
    <row r="300" spans="1:9" ht="24">
      <c r="A300" s="483">
        <v>3071</v>
      </c>
      <c r="B300" s="523" t="s">
        <v>384</v>
      </c>
      <c r="C300" s="493">
        <v>7</v>
      </c>
      <c r="D300" s="494">
        <v>1</v>
      </c>
      <c r="E300" s="478" t="s">
        <v>127</v>
      </c>
      <c r="F300" s="505" t="s">
        <v>130</v>
      </c>
      <c r="G300" s="496">
        <f>H300</f>
        <v>22000</v>
      </c>
      <c r="H300" s="497">
        <f>'[3]2021'!$C$40</f>
        <v>22000</v>
      </c>
      <c r="I300" s="501"/>
    </row>
    <row r="301" spans="1:9" ht="24">
      <c r="A301" s="483">
        <v>3080</v>
      </c>
      <c r="B301" s="521" t="s">
        <v>384</v>
      </c>
      <c r="C301" s="32">
        <v>8</v>
      </c>
      <c r="D301" s="484">
        <v>0</v>
      </c>
      <c r="E301" s="485" t="s">
        <v>131</v>
      </c>
      <c r="F301" s="486" t="s">
        <v>132</v>
      </c>
      <c r="G301" s="499"/>
      <c r="H301" s="500"/>
      <c r="I301" s="501"/>
    </row>
    <row r="302" spans="1:9" s="44" customFormat="1" ht="10.5" customHeight="1">
      <c r="A302" s="483"/>
      <c r="B302" s="468"/>
      <c r="C302" s="32"/>
      <c r="D302" s="484"/>
      <c r="E302" s="478" t="s">
        <v>259</v>
      </c>
      <c r="F302" s="486"/>
      <c r="G302" s="489"/>
      <c r="H302" s="490"/>
      <c r="I302" s="491"/>
    </row>
    <row r="303" spans="1:9" ht="24">
      <c r="A303" s="483">
        <v>3081</v>
      </c>
      <c r="B303" s="523" t="s">
        <v>384</v>
      </c>
      <c r="C303" s="493">
        <v>8</v>
      </c>
      <c r="D303" s="494">
        <v>1</v>
      </c>
      <c r="E303" s="478" t="s">
        <v>131</v>
      </c>
      <c r="F303" s="505" t="s">
        <v>133</v>
      </c>
      <c r="G303" s="499"/>
      <c r="H303" s="500"/>
      <c r="I303" s="501"/>
    </row>
    <row r="304" spans="1:9" s="44" customFormat="1" ht="10.5" customHeight="1">
      <c r="A304" s="483"/>
      <c r="B304" s="468"/>
      <c r="C304" s="32"/>
      <c r="D304" s="484"/>
      <c r="E304" s="478" t="s">
        <v>259</v>
      </c>
      <c r="F304" s="486"/>
      <c r="G304" s="489"/>
      <c r="H304" s="490"/>
      <c r="I304" s="491"/>
    </row>
    <row r="305" spans="1:9" ht="28.5">
      <c r="A305" s="483">
        <v>3090</v>
      </c>
      <c r="B305" s="521" t="s">
        <v>384</v>
      </c>
      <c r="C305" s="32">
        <v>9</v>
      </c>
      <c r="D305" s="484">
        <v>0</v>
      </c>
      <c r="E305" s="485" t="s">
        <v>134</v>
      </c>
      <c r="F305" s="486" t="s">
        <v>135</v>
      </c>
      <c r="G305" s="499"/>
      <c r="H305" s="500"/>
      <c r="I305" s="501"/>
    </row>
    <row r="306" spans="1:9" s="44" customFormat="1" ht="10.5" customHeight="1">
      <c r="A306" s="483"/>
      <c r="B306" s="468"/>
      <c r="C306" s="32"/>
      <c r="D306" s="484"/>
      <c r="E306" s="478" t="s">
        <v>259</v>
      </c>
      <c r="F306" s="486"/>
      <c r="G306" s="489"/>
      <c r="H306" s="490"/>
      <c r="I306" s="491"/>
    </row>
    <row r="307" spans="1:9" ht="17.25" customHeight="1">
      <c r="A307" s="554">
        <v>3091</v>
      </c>
      <c r="B307" s="523" t="s">
        <v>384</v>
      </c>
      <c r="C307" s="555">
        <v>9</v>
      </c>
      <c r="D307" s="556">
        <v>1</v>
      </c>
      <c r="E307" s="557" t="s">
        <v>134</v>
      </c>
      <c r="F307" s="558" t="s">
        <v>136</v>
      </c>
      <c r="G307" s="559"/>
      <c r="H307" s="560"/>
      <c r="I307" s="561"/>
    </row>
    <row r="308" spans="1:9" ht="30" customHeight="1">
      <c r="A308" s="554">
        <v>3092</v>
      </c>
      <c r="B308" s="523" t="s">
        <v>384</v>
      </c>
      <c r="C308" s="555">
        <v>9</v>
      </c>
      <c r="D308" s="556">
        <v>2</v>
      </c>
      <c r="E308" s="557" t="s">
        <v>405</v>
      </c>
      <c r="F308" s="558"/>
      <c r="G308" s="559"/>
      <c r="H308" s="560"/>
      <c r="I308" s="561"/>
    </row>
    <row r="309" spans="1:9" s="476" customFormat="1" ht="21.75" customHeight="1">
      <c r="A309" s="562">
        <v>3100</v>
      </c>
      <c r="B309" s="32" t="s">
        <v>385</v>
      </c>
      <c r="C309" s="32">
        <v>0</v>
      </c>
      <c r="D309" s="484">
        <v>0</v>
      </c>
      <c r="E309" s="563" t="s">
        <v>1091</v>
      </c>
      <c r="F309" s="564"/>
      <c r="G309" s="513">
        <f>H309+I309</f>
        <v>59762.86699999999</v>
      </c>
      <c r="H309" s="514">
        <f>H311</f>
        <v>59762.86699999999</v>
      </c>
      <c r="I309" s="565">
        <f>I311</f>
        <v>0</v>
      </c>
    </row>
    <row r="310" spans="1:9" ht="11.25" customHeight="1">
      <c r="A310" s="554"/>
      <c r="B310" s="468"/>
      <c r="C310" s="469"/>
      <c r="D310" s="470"/>
      <c r="E310" s="478" t="s">
        <v>258</v>
      </c>
      <c r="F310" s="479"/>
      <c r="G310" s="566"/>
      <c r="H310" s="567"/>
      <c r="I310" s="482"/>
    </row>
    <row r="311" spans="1:9" ht="24">
      <c r="A311" s="554">
        <v>3110</v>
      </c>
      <c r="B311" s="568" t="s">
        <v>385</v>
      </c>
      <c r="C311" s="568">
        <v>1</v>
      </c>
      <c r="D311" s="569">
        <v>0</v>
      </c>
      <c r="E311" s="545" t="s">
        <v>185</v>
      </c>
      <c r="F311" s="505"/>
      <c r="G311" s="496">
        <f>H311+I311</f>
        <v>59762.86699999999</v>
      </c>
      <c r="H311" s="497">
        <f>H313</f>
        <v>59762.86699999999</v>
      </c>
      <c r="I311" s="501">
        <f>I313</f>
        <v>0</v>
      </c>
    </row>
    <row r="312" spans="1:9" s="44" customFormat="1" ht="10.5" customHeight="1">
      <c r="A312" s="554"/>
      <c r="B312" s="468"/>
      <c r="C312" s="32"/>
      <c r="D312" s="484"/>
      <c r="E312" s="478" t="s">
        <v>259</v>
      </c>
      <c r="F312" s="486"/>
      <c r="G312" s="489"/>
      <c r="H312" s="490"/>
      <c r="I312" s="491"/>
    </row>
    <row r="313" spans="1:9" ht="16.5" thickBot="1">
      <c r="A313" s="570">
        <v>3112</v>
      </c>
      <c r="B313" s="571" t="s">
        <v>385</v>
      </c>
      <c r="C313" s="571">
        <v>1</v>
      </c>
      <c r="D313" s="572">
        <v>2</v>
      </c>
      <c r="E313" s="573" t="s">
        <v>186</v>
      </c>
      <c r="F313" s="574"/>
      <c r="G313" s="575">
        <f>H313</f>
        <v>59762.86699999999</v>
      </c>
      <c r="H313" s="576">
        <f>'[3]2021'!$C$42</f>
        <v>59762.86699999999</v>
      </c>
      <c r="I313" s="577"/>
    </row>
    <row r="314" spans="2:4" ht="15.75">
      <c r="B314" s="578"/>
      <c r="C314" s="76"/>
      <c r="D314" s="579"/>
    </row>
    <row r="315" spans="2:8" ht="15.75">
      <c r="B315" s="580"/>
      <c r="C315" s="76"/>
      <c r="D315" s="579"/>
      <c r="H315" s="581"/>
    </row>
    <row r="316" spans="2:5" ht="15.75">
      <c r="B316" s="580"/>
      <c r="C316" s="76"/>
      <c r="D316" s="579"/>
      <c r="E316" s="441"/>
    </row>
    <row r="317" spans="2:4" ht="15.75">
      <c r="B317" s="580"/>
      <c r="C317" s="79"/>
      <c r="D317" s="582"/>
    </row>
  </sheetData>
  <sheetProtection/>
  <mergeCells count="12">
    <mergeCell ref="H9:I9"/>
    <mergeCell ref="E185:E186"/>
    <mergeCell ref="A5:I5"/>
    <mergeCell ref="A6:I6"/>
    <mergeCell ref="H8:I8"/>
    <mergeCell ref="A9:A10"/>
    <mergeCell ref="E9:E10"/>
    <mergeCell ref="F9:F10"/>
    <mergeCell ref="G9:G10"/>
    <mergeCell ref="B9:B10"/>
    <mergeCell ref="C9:C10"/>
    <mergeCell ref="D9:D10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08"/>
  <sheetViews>
    <sheetView zoomScale="140" zoomScaleNormal="140" zoomScalePageLayoutView="0" workbookViewId="0" topLeftCell="A1">
      <pane ySplit="11" topLeftCell="A195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4.8515625" style="81" customWidth="1"/>
    <col min="2" max="2" width="48.421875" style="81" customWidth="1"/>
    <col min="3" max="3" width="6.28125" style="82" customWidth="1"/>
    <col min="4" max="5" width="16.140625" style="81" customWidth="1"/>
    <col min="6" max="6" width="13.00390625" style="81" customWidth="1"/>
    <col min="7" max="16384" width="9.140625" style="81" customWidth="1"/>
  </cols>
  <sheetData>
    <row r="1" ht="15.75">
      <c r="E1" s="8" t="s">
        <v>1004</v>
      </c>
    </row>
    <row r="3" spans="1:6" s="83" customFormat="1" ht="18">
      <c r="A3" s="776" t="s">
        <v>307</v>
      </c>
      <c r="B3" s="776"/>
      <c r="C3" s="776"/>
      <c r="D3" s="776"/>
      <c r="E3" s="776"/>
      <c r="F3" s="776"/>
    </row>
    <row r="4" spans="1:6" ht="30" customHeight="1">
      <c r="A4" s="777" t="s">
        <v>308</v>
      </c>
      <c r="B4" s="777"/>
      <c r="C4" s="777"/>
      <c r="D4" s="777"/>
      <c r="E4" s="777"/>
      <c r="F4" s="777"/>
    </row>
    <row r="5" spans="1:3" ht="3.75" customHeight="1">
      <c r="A5" s="84" t="s">
        <v>1020</v>
      </c>
      <c r="B5" s="84"/>
      <c r="C5" s="84"/>
    </row>
    <row r="6" spans="5:6" ht="13.5" thickBot="1">
      <c r="E6" s="758" t="s">
        <v>305</v>
      </c>
      <c r="F6" s="758"/>
    </row>
    <row r="7" spans="1:6" ht="30" customHeight="1" thickBot="1">
      <c r="A7" s="778" t="s">
        <v>309</v>
      </c>
      <c r="B7" s="85" t="s">
        <v>187</v>
      </c>
      <c r="C7" s="86"/>
      <c r="D7" s="782" t="s">
        <v>310</v>
      </c>
      <c r="E7" s="780" t="s">
        <v>258</v>
      </c>
      <c r="F7" s="781"/>
    </row>
    <row r="8" spans="1:6" ht="26.25" thickBot="1">
      <c r="A8" s="779"/>
      <c r="B8" s="87" t="s">
        <v>188</v>
      </c>
      <c r="C8" s="88" t="s">
        <v>189</v>
      </c>
      <c r="D8" s="783"/>
      <c r="E8" s="89" t="s">
        <v>301</v>
      </c>
      <c r="F8" s="89" t="s">
        <v>302</v>
      </c>
    </row>
    <row r="9" spans="1:6" ht="13.5" thickBot="1">
      <c r="A9" s="90">
        <v>1</v>
      </c>
      <c r="B9" s="90">
        <v>2</v>
      </c>
      <c r="C9" s="90" t="s">
        <v>190</v>
      </c>
      <c r="D9" s="90">
        <v>4</v>
      </c>
      <c r="E9" s="90">
        <v>5</v>
      </c>
      <c r="F9" s="90">
        <v>6</v>
      </c>
    </row>
    <row r="10" spans="1:8" ht="19.5" customHeight="1" thickBot="1">
      <c r="A10" s="91">
        <v>4000</v>
      </c>
      <c r="B10" s="92" t="s">
        <v>1021</v>
      </c>
      <c r="C10" s="93"/>
      <c r="D10" s="94">
        <f>E10+F10</f>
        <v>1299961.838</v>
      </c>
      <c r="E10" s="95">
        <f>E12</f>
        <v>1250314.1570000001</v>
      </c>
      <c r="F10" s="96">
        <f>F173+F208+F12</f>
        <v>49647.68099999998</v>
      </c>
      <c r="G10" s="97"/>
      <c r="H10" s="97"/>
    </row>
    <row r="11" spans="1:8" ht="2.25" customHeight="1" thickBot="1">
      <c r="A11" s="98"/>
      <c r="B11" s="99" t="s">
        <v>260</v>
      </c>
      <c r="C11" s="100"/>
      <c r="D11" s="101"/>
      <c r="E11" s="102"/>
      <c r="F11" s="103"/>
      <c r="H11" s="104"/>
    </row>
    <row r="12" spans="1:6" ht="14.25" customHeight="1" thickBot="1">
      <c r="A12" s="98">
        <v>4050</v>
      </c>
      <c r="B12" s="105" t="s">
        <v>1022</v>
      </c>
      <c r="C12" s="106" t="s">
        <v>524</v>
      </c>
      <c r="D12" s="101">
        <f>E12</f>
        <v>1250314.1570000001</v>
      </c>
      <c r="E12" s="107">
        <f>E14+E27+E70+E85+E129+E144+K147+E95</f>
        <v>1250314.1570000001</v>
      </c>
      <c r="F12" s="108">
        <f>F169</f>
        <v>0</v>
      </c>
    </row>
    <row r="13" spans="1:6" ht="13.5" thickBot="1">
      <c r="A13" s="98"/>
      <c r="B13" s="99" t="s">
        <v>260</v>
      </c>
      <c r="C13" s="100"/>
      <c r="D13" s="101"/>
      <c r="E13" s="102"/>
      <c r="F13" s="103"/>
    </row>
    <row r="14" spans="1:6" ht="11.25" customHeight="1" thickBot="1">
      <c r="A14" s="109">
        <v>4100</v>
      </c>
      <c r="B14" s="110" t="s">
        <v>1023</v>
      </c>
      <c r="C14" s="111" t="s">
        <v>524</v>
      </c>
      <c r="D14" s="101">
        <f>E14</f>
        <v>205832.3</v>
      </c>
      <c r="E14" s="102">
        <f>E16+E24</f>
        <v>205832.3</v>
      </c>
      <c r="F14" s="112" t="s">
        <v>533</v>
      </c>
    </row>
    <row r="15" spans="1:6" ht="13.5" thickBot="1">
      <c r="A15" s="98"/>
      <c r="B15" s="99" t="s">
        <v>260</v>
      </c>
      <c r="C15" s="100"/>
      <c r="D15" s="101"/>
      <c r="E15" s="102"/>
      <c r="F15" s="103"/>
    </row>
    <row r="16" spans="1:6" ht="23.25" customHeight="1" thickBot="1">
      <c r="A16" s="113">
        <v>4110</v>
      </c>
      <c r="B16" s="114" t="s">
        <v>1024</v>
      </c>
      <c r="C16" s="115" t="s">
        <v>524</v>
      </c>
      <c r="D16" s="116">
        <f>E16</f>
        <v>205832.3</v>
      </c>
      <c r="E16" s="117">
        <f>E18+E19</f>
        <v>205832.3</v>
      </c>
      <c r="F16" s="112" t="s">
        <v>533</v>
      </c>
    </row>
    <row r="17" spans="1:6" ht="13.5" thickBot="1">
      <c r="A17" s="113"/>
      <c r="B17" s="99" t="s">
        <v>259</v>
      </c>
      <c r="C17" s="115"/>
      <c r="D17" s="116"/>
      <c r="E17" s="117"/>
      <c r="F17" s="112"/>
    </row>
    <row r="18" spans="1:6" ht="24">
      <c r="A18" s="118">
        <v>4111</v>
      </c>
      <c r="B18" s="119" t="s">
        <v>191</v>
      </c>
      <c r="C18" s="120" t="s">
        <v>387</v>
      </c>
      <c r="D18" s="121">
        <f>E18</f>
        <v>175832.3</v>
      </c>
      <c r="E18" s="122">
        <f>'[3]2021'!$E$44</f>
        <v>175832.3</v>
      </c>
      <c r="F18" s="123" t="s">
        <v>533</v>
      </c>
    </row>
    <row r="19" spans="1:6" ht="24">
      <c r="A19" s="118">
        <v>4112</v>
      </c>
      <c r="B19" s="119" t="s">
        <v>192</v>
      </c>
      <c r="C19" s="124" t="s">
        <v>388</v>
      </c>
      <c r="D19" s="121">
        <f>E19</f>
        <v>30000</v>
      </c>
      <c r="E19" s="125">
        <f>'[3]Qaxaqapetaran'!$C$6</f>
        <v>30000</v>
      </c>
      <c r="F19" s="123" t="s">
        <v>533</v>
      </c>
    </row>
    <row r="20" spans="1:6" ht="12.75">
      <c r="A20" s="118">
        <v>4114</v>
      </c>
      <c r="B20" s="119" t="s">
        <v>193</v>
      </c>
      <c r="C20" s="124" t="s">
        <v>386</v>
      </c>
      <c r="D20" s="121"/>
      <c r="E20" s="125"/>
      <c r="F20" s="123" t="s">
        <v>533</v>
      </c>
    </row>
    <row r="21" spans="1:6" ht="24.75" thickBot="1">
      <c r="A21" s="118">
        <v>4120</v>
      </c>
      <c r="B21" s="126" t="s">
        <v>1025</v>
      </c>
      <c r="C21" s="127" t="s">
        <v>524</v>
      </c>
      <c r="D21" s="128"/>
      <c r="E21" s="125"/>
      <c r="F21" s="123" t="s">
        <v>533</v>
      </c>
    </row>
    <row r="22" spans="1:6" ht="13.5" thickBot="1">
      <c r="A22" s="113"/>
      <c r="B22" s="99" t="s">
        <v>259</v>
      </c>
      <c r="C22" s="115"/>
      <c r="D22" s="116"/>
      <c r="E22" s="117"/>
      <c r="F22" s="112"/>
    </row>
    <row r="23" spans="1:6" ht="13.5" customHeight="1">
      <c r="A23" s="118">
        <v>4121</v>
      </c>
      <c r="B23" s="119" t="s">
        <v>194</v>
      </c>
      <c r="C23" s="124" t="s">
        <v>389</v>
      </c>
      <c r="D23" s="121"/>
      <c r="E23" s="125"/>
      <c r="F23" s="123" t="s">
        <v>533</v>
      </c>
    </row>
    <row r="24" spans="1:6" ht="25.5" customHeight="1" thickBot="1">
      <c r="A24" s="118">
        <v>4130</v>
      </c>
      <c r="B24" s="126" t="s">
        <v>1026</v>
      </c>
      <c r="C24" s="127" t="s">
        <v>524</v>
      </c>
      <c r="D24" s="121">
        <f>E24</f>
        <v>0</v>
      </c>
      <c r="E24" s="125">
        <f>E26</f>
        <v>0</v>
      </c>
      <c r="F24" s="112" t="s">
        <v>533</v>
      </c>
    </row>
    <row r="25" spans="1:6" ht="13.5" thickBot="1">
      <c r="A25" s="113"/>
      <c r="B25" s="99" t="s">
        <v>259</v>
      </c>
      <c r="C25" s="115"/>
      <c r="D25" s="116"/>
      <c r="E25" s="117"/>
      <c r="F25" s="112"/>
    </row>
    <row r="26" spans="1:6" ht="13.5" customHeight="1" thickBot="1">
      <c r="A26" s="129">
        <v>4131</v>
      </c>
      <c r="B26" s="130" t="s">
        <v>390</v>
      </c>
      <c r="C26" s="131" t="s">
        <v>391</v>
      </c>
      <c r="D26" s="132">
        <f>E26</f>
        <v>0</v>
      </c>
      <c r="E26" s="133"/>
      <c r="F26" s="112" t="s">
        <v>533</v>
      </c>
    </row>
    <row r="27" spans="1:6" ht="24" customHeight="1" thickBot="1">
      <c r="A27" s="109">
        <v>4200</v>
      </c>
      <c r="B27" s="134" t="s">
        <v>1027</v>
      </c>
      <c r="C27" s="111" t="s">
        <v>524</v>
      </c>
      <c r="D27" s="101">
        <f>E27</f>
        <v>257950.49</v>
      </c>
      <c r="E27" s="102">
        <f>E29+E38+E53+E43+E56+E60</f>
        <v>257950.49</v>
      </c>
      <c r="F27" s="135" t="s">
        <v>533</v>
      </c>
    </row>
    <row r="28" spans="1:6" ht="13.5" thickBot="1">
      <c r="A28" s="98"/>
      <c r="B28" s="99" t="s">
        <v>260</v>
      </c>
      <c r="C28" s="100"/>
      <c r="D28" s="101"/>
      <c r="E28" s="102"/>
      <c r="F28" s="103"/>
    </row>
    <row r="29" spans="1:6" ht="15" customHeight="1" thickBot="1">
      <c r="A29" s="113">
        <v>4210</v>
      </c>
      <c r="B29" s="136" t="s">
        <v>1028</v>
      </c>
      <c r="C29" s="115" t="s">
        <v>524</v>
      </c>
      <c r="D29" s="116">
        <f>E29</f>
        <v>184566.69</v>
      </c>
      <c r="E29" s="117">
        <f>E32+E33+E34+E35+E36</f>
        <v>184566.69</v>
      </c>
      <c r="F29" s="112" t="s">
        <v>533</v>
      </c>
    </row>
    <row r="30" spans="1:6" ht="13.5" thickBot="1">
      <c r="A30" s="113"/>
      <c r="B30" s="99" t="s">
        <v>259</v>
      </c>
      <c r="C30" s="115"/>
      <c r="D30" s="116"/>
      <c r="E30" s="117"/>
      <c r="F30" s="112"/>
    </row>
    <row r="31" spans="1:6" ht="24">
      <c r="A31" s="118">
        <v>4211</v>
      </c>
      <c r="B31" s="119" t="s">
        <v>392</v>
      </c>
      <c r="C31" s="124" t="s">
        <v>393</v>
      </c>
      <c r="D31" s="121"/>
      <c r="E31" s="125"/>
      <c r="F31" s="123" t="s">
        <v>533</v>
      </c>
    </row>
    <row r="32" spans="1:6" ht="12.75">
      <c r="A32" s="118">
        <v>4212</v>
      </c>
      <c r="B32" s="126" t="s">
        <v>1029</v>
      </c>
      <c r="C32" s="124" t="s">
        <v>394</v>
      </c>
      <c r="D32" s="121">
        <f>E32</f>
        <v>22280</v>
      </c>
      <c r="E32" s="125">
        <f>'[3]2021'!$I$44+'[3]2021'!$J$44</f>
        <v>22280</v>
      </c>
      <c r="F32" s="123" t="s">
        <v>533</v>
      </c>
    </row>
    <row r="33" spans="1:6" ht="12.75">
      <c r="A33" s="118">
        <v>4213</v>
      </c>
      <c r="B33" s="119" t="s">
        <v>195</v>
      </c>
      <c r="C33" s="124" t="s">
        <v>395</v>
      </c>
      <c r="D33" s="121">
        <f>E33</f>
        <v>156623.69</v>
      </c>
      <c r="E33" s="125">
        <f>'[3]2021'!$K$44+'[3]2021'!$L$44+'[3]2021'!$M$44</f>
        <v>156623.69</v>
      </c>
      <c r="F33" s="123" t="s">
        <v>533</v>
      </c>
    </row>
    <row r="34" spans="1:6" ht="12.75">
      <c r="A34" s="118">
        <v>4214</v>
      </c>
      <c r="B34" s="119" t="s">
        <v>196</v>
      </c>
      <c r="C34" s="124" t="s">
        <v>396</v>
      </c>
      <c r="D34" s="121">
        <f>E34</f>
        <v>2312</v>
      </c>
      <c r="E34" s="125">
        <f>'[3]2021'!$N$44+'[3]2021'!$P$44+'[3]2021'!$Q$44</f>
        <v>2312</v>
      </c>
      <c r="F34" s="123" t="s">
        <v>533</v>
      </c>
    </row>
    <row r="35" spans="1:6" ht="12.75">
      <c r="A35" s="118">
        <v>4215</v>
      </c>
      <c r="B35" s="119" t="s">
        <v>197</v>
      </c>
      <c r="C35" s="124" t="s">
        <v>397</v>
      </c>
      <c r="D35" s="121">
        <f>E35</f>
        <v>150</v>
      </c>
      <c r="E35" s="125">
        <f>'[3]2021'!$BG$44</f>
        <v>150</v>
      </c>
      <c r="F35" s="123" t="s">
        <v>533</v>
      </c>
    </row>
    <row r="36" spans="1:6" ht="17.25" customHeight="1">
      <c r="A36" s="118">
        <v>4216</v>
      </c>
      <c r="B36" s="119" t="s">
        <v>198</v>
      </c>
      <c r="C36" s="124" t="s">
        <v>398</v>
      </c>
      <c r="D36" s="121">
        <f>E36</f>
        <v>3201</v>
      </c>
      <c r="E36" s="125">
        <f>'[3]2021'!$BF$44</f>
        <v>3201</v>
      </c>
      <c r="F36" s="123" t="s">
        <v>533</v>
      </c>
    </row>
    <row r="37" spans="1:6" ht="13.5" thickBot="1">
      <c r="A37" s="129">
        <v>4217</v>
      </c>
      <c r="B37" s="137" t="s">
        <v>199</v>
      </c>
      <c r="C37" s="138" t="s">
        <v>399</v>
      </c>
      <c r="D37" s="132"/>
      <c r="E37" s="133"/>
      <c r="F37" s="139" t="s">
        <v>533</v>
      </c>
    </row>
    <row r="38" spans="1:6" ht="35.25" thickBot="1">
      <c r="A38" s="113">
        <v>4220</v>
      </c>
      <c r="B38" s="136" t="s">
        <v>1030</v>
      </c>
      <c r="C38" s="115" t="s">
        <v>524</v>
      </c>
      <c r="D38" s="116">
        <f>E38</f>
        <v>500</v>
      </c>
      <c r="E38" s="117">
        <f>E40</f>
        <v>500</v>
      </c>
      <c r="F38" s="112" t="s">
        <v>533</v>
      </c>
    </row>
    <row r="39" spans="1:6" ht="13.5" thickBot="1">
      <c r="A39" s="113"/>
      <c r="B39" s="99" t="s">
        <v>259</v>
      </c>
      <c r="C39" s="115"/>
      <c r="D39" s="116"/>
      <c r="E39" s="117"/>
      <c r="F39" s="112"/>
    </row>
    <row r="40" spans="1:6" ht="12.75">
      <c r="A40" s="118">
        <v>4221</v>
      </c>
      <c r="B40" s="119" t="s">
        <v>200</v>
      </c>
      <c r="C40" s="140">
        <v>4221</v>
      </c>
      <c r="D40" s="141">
        <f>E40</f>
        <v>500</v>
      </c>
      <c r="E40" s="125">
        <f>'[3]2021'!$R$44</f>
        <v>500</v>
      </c>
      <c r="F40" s="123" t="s">
        <v>533</v>
      </c>
    </row>
    <row r="41" spans="1:6" ht="24">
      <c r="A41" s="118">
        <v>4222</v>
      </c>
      <c r="B41" s="119" t="s">
        <v>201</v>
      </c>
      <c r="C41" s="124" t="s">
        <v>486</v>
      </c>
      <c r="D41" s="121"/>
      <c r="E41" s="125"/>
      <c r="F41" s="123" t="s">
        <v>533</v>
      </c>
    </row>
    <row r="42" spans="1:6" ht="13.5" thickBot="1">
      <c r="A42" s="129">
        <v>4223</v>
      </c>
      <c r="B42" s="137" t="s">
        <v>202</v>
      </c>
      <c r="C42" s="138" t="s">
        <v>487</v>
      </c>
      <c r="D42" s="132"/>
      <c r="E42" s="133"/>
      <c r="F42" s="139" t="s">
        <v>533</v>
      </c>
    </row>
    <row r="43" spans="1:6" ht="24" customHeight="1" thickBot="1">
      <c r="A43" s="113">
        <v>4230</v>
      </c>
      <c r="B43" s="136" t="s">
        <v>1031</v>
      </c>
      <c r="C43" s="115" t="s">
        <v>524</v>
      </c>
      <c r="D43" s="116">
        <f>E43</f>
        <v>6986.4</v>
      </c>
      <c r="E43" s="142">
        <f>E48+E46+E52+E51+E49+E45</f>
        <v>6986.4</v>
      </c>
      <c r="F43" s="112" t="s">
        <v>533</v>
      </c>
    </row>
    <row r="44" spans="1:6" ht="13.5" thickBot="1">
      <c r="A44" s="113"/>
      <c r="B44" s="99" t="s">
        <v>259</v>
      </c>
      <c r="C44" s="115"/>
      <c r="D44" s="116"/>
      <c r="E44" s="142"/>
      <c r="F44" s="112"/>
    </row>
    <row r="45" spans="1:6" ht="12.75">
      <c r="A45" s="118">
        <v>4231</v>
      </c>
      <c r="B45" s="119" t="s">
        <v>203</v>
      </c>
      <c r="C45" s="124" t="s">
        <v>488</v>
      </c>
      <c r="D45" s="121">
        <f>E45</f>
        <v>0</v>
      </c>
      <c r="E45" s="122"/>
      <c r="F45" s="123" t="s">
        <v>533</v>
      </c>
    </row>
    <row r="46" spans="1:6" ht="12.75">
      <c r="A46" s="118">
        <v>4232</v>
      </c>
      <c r="B46" s="119" t="s">
        <v>204</v>
      </c>
      <c r="C46" s="124" t="s">
        <v>489</v>
      </c>
      <c r="D46" s="121">
        <f>E46</f>
        <v>522.4</v>
      </c>
      <c r="E46" s="122">
        <f>'[3]2021'!$S$44</f>
        <v>522.4</v>
      </c>
      <c r="F46" s="123" t="s">
        <v>533</v>
      </c>
    </row>
    <row r="47" spans="1:6" ht="24">
      <c r="A47" s="118">
        <v>4233</v>
      </c>
      <c r="B47" s="119" t="s">
        <v>205</v>
      </c>
      <c r="C47" s="124" t="s">
        <v>490</v>
      </c>
      <c r="D47" s="121"/>
      <c r="E47" s="122"/>
      <c r="F47" s="123" t="s">
        <v>533</v>
      </c>
    </row>
    <row r="48" spans="1:6" ht="12.75">
      <c r="A48" s="118">
        <v>4234</v>
      </c>
      <c r="B48" s="119" t="s">
        <v>206</v>
      </c>
      <c r="C48" s="124" t="s">
        <v>491</v>
      </c>
      <c r="D48" s="121">
        <f>E48</f>
        <v>444</v>
      </c>
      <c r="E48" s="122">
        <f>'[3]2021'!$W$44+'[3]2021'!$X$44</f>
        <v>444</v>
      </c>
      <c r="F48" s="123" t="s">
        <v>533</v>
      </c>
    </row>
    <row r="49" spans="1:6" ht="12.75">
      <c r="A49" s="118">
        <v>4235</v>
      </c>
      <c r="B49" s="143" t="s">
        <v>207</v>
      </c>
      <c r="C49" s="144">
        <v>4235</v>
      </c>
      <c r="D49" s="121">
        <f>E49</f>
        <v>420</v>
      </c>
      <c r="E49" s="122">
        <f>'[3]2021'!$BD$28</f>
        <v>420</v>
      </c>
      <c r="F49" s="123" t="s">
        <v>533</v>
      </c>
    </row>
    <row r="50" spans="1:6" ht="24">
      <c r="A50" s="118">
        <v>4236</v>
      </c>
      <c r="B50" s="119" t="s">
        <v>208</v>
      </c>
      <c r="C50" s="124" t="s">
        <v>492</v>
      </c>
      <c r="D50" s="121"/>
      <c r="E50" s="122"/>
      <c r="F50" s="123" t="s">
        <v>533</v>
      </c>
    </row>
    <row r="51" spans="1:6" ht="12.75">
      <c r="A51" s="118">
        <v>4237</v>
      </c>
      <c r="B51" s="119" t="s">
        <v>209</v>
      </c>
      <c r="C51" s="124" t="s">
        <v>493</v>
      </c>
      <c r="D51" s="121"/>
      <c r="E51" s="122"/>
      <c r="F51" s="123" t="s">
        <v>533</v>
      </c>
    </row>
    <row r="52" spans="1:6" ht="13.5" thickBot="1">
      <c r="A52" s="129">
        <v>4238</v>
      </c>
      <c r="B52" s="137" t="s">
        <v>210</v>
      </c>
      <c r="C52" s="138" t="s">
        <v>494</v>
      </c>
      <c r="D52" s="132">
        <f>E52</f>
        <v>5600</v>
      </c>
      <c r="E52" s="145">
        <f>'[3]2021'!$AA$44</f>
        <v>5600</v>
      </c>
      <c r="F52" s="139" t="s">
        <v>533</v>
      </c>
    </row>
    <row r="53" spans="1:6" ht="24.75" customHeight="1" thickBot="1">
      <c r="A53" s="113">
        <v>4240</v>
      </c>
      <c r="B53" s="136" t="s">
        <v>1032</v>
      </c>
      <c r="C53" s="115" t="s">
        <v>524</v>
      </c>
      <c r="D53" s="132">
        <f>E53</f>
        <v>13888</v>
      </c>
      <c r="E53" s="132">
        <f>E55</f>
        <v>13888</v>
      </c>
      <c r="F53" s="112" t="s">
        <v>533</v>
      </c>
    </row>
    <row r="54" spans="1:6" ht="13.5" thickBot="1">
      <c r="A54" s="113"/>
      <c r="B54" s="99" t="s">
        <v>259</v>
      </c>
      <c r="C54" s="115"/>
      <c r="D54" s="116"/>
      <c r="E54" s="117"/>
      <c r="F54" s="112"/>
    </row>
    <row r="55" spans="1:6" ht="13.5" thickBot="1">
      <c r="A55" s="129">
        <v>4241</v>
      </c>
      <c r="B55" s="119" t="s">
        <v>211</v>
      </c>
      <c r="C55" s="138" t="s">
        <v>495</v>
      </c>
      <c r="D55" s="132">
        <f>E55</f>
        <v>13888</v>
      </c>
      <c r="E55" s="133">
        <f>'[3]2021'!$AC$44</f>
        <v>13888</v>
      </c>
      <c r="F55" s="139" t="s">
        <v>533</v>
      </c>
    </row>
    <row r="56" spans="1:6" ht="28.5" customHeight="1" thickBot="1">
      <c r="A56" s="113">
        <v>4250</v>
      </c>
      <c r="B56" s="136" t="s">
        <v>1033</v>
      </c>
      <c r="C56" s="115" t="s">
        <v>524</v>
      </c>
      <c r="D56" s="116">
        <f>E56</f>
        <v>39743.4</v>
      </c>
      <c r="E56" s="117">
        <f>E58+E59</f>
        <v>39743.4</v>
      </c>
      <c r="F56" s="112" t="s">
        <v>533</v>
      </c>
    </row>
    <row r="57" spans="1:6" ht="13.5" thickBot="1">
      <c r="A57" s="113"/>
      <c r="B57" s="99" t="s">
        <v>259</v>
      </c>
      <c r="C57" s="115"/>
      <c r="D57" s="116"/>
      <c r="E57" s="117"/>
      <c r="F57" s="112"/>
    </row>
    <row r="58" spans="1:6" ht="24">
      <c r="A58" s="118">
        <v>4251</v>
      </c>
      <c r="B58" s="119" t="s">
        <v>212</v>
      </c>
      <c r="C58" s="124" t="s">
        <v>496</v>
      </c>
      <c r="D58" s="116">
        <f>E58</f>
        <v>35698.4</v>
      </c>
      <c r="E58" s="125">
        <f>'[3]2021'!$AD$44</f>
        <v>35698.4</v>
      </c>
      <c r="F58" s="123" t="s">
        <v>533</v>
      </c>
    </row>
    <row r="59" spans="1:6" ht="24.75" thickBot="1">
      <c r="A59" s="129">
        <v>4252</v>
      </c>
      <c r="B59" s="137" t="s">
        <v>213</v>
      </c>
      <c r="C59" s="138" t="s">
        <v>497</v>
      </c>
      <c r="D59" s="132">
        <f>E59</f>
        <v>4045</v>
      </c>
      <c r="E59" s="133">
        <f>'[3]2021'!$AE$44+'[3]2021'!$AF$44</f>
        <v>4045</v>
      </c>
      <c r="F59" s="139" t="s">
        <v>533</v>
      </c>
    </row>
    <row r="60" spans="1:6" ht="14.25" customHeight="1" thickBot="1">
      <c r="A60" s="113">
        <v>4260</v>
      </c>
      <c r="B60" s="136" t="s">
        <v>1034</v>
      </c>
      <c r="C60" s="115" t="s">
        <v>524</v>
      </c>
      <c r="D60" s="116">
        <f>E60</f>
        <v>12266</v>
      </c>
      <c r="E60" s="117">
        <f>E62+E65+E69+E67+E68</f>
        <v>12266</v>
      </c>
      <c r="F60" s="112" t="s">
        <v>533</v>
      </c>
    </row>
    <row r="61" spans="1:6" ht="13.5" thickBot="1">
      <c r="A61" s="113"/>
      <c r="B61" s="99" t="s">
        <v>259</v>
      </c>
      <c r="C61" s="115"/>
      <c r="D61" s="116"/>
      <c r="E61" s="117"/>
      <c r="F61" s="112"/>
    </row>
    <row r="62" spans="1:6" ht="12.75">
      <c r="A62" s="118">
        <v>4261</v>
      </c>
      <c r="B62" s="119" t="s">
        <v>214</v>
      </c>
      <c r="C62" s="124" t="s">
        <v>498</v>
      </c>
      <c r="D62" s="121">
        <f>E62</f>
        <v>920</v>
      </c>
      <c r="E62" s="125">
        <f>'[3]2021'!$AG$44</f>
        <v>920</v>
      </c>
      <c r="F62" s="123" t="s">
        <v>533</v>
      </c>
    </row>
    <row r="63" spans="1:6" ht="12.75">
      <c r="A63" s="118">
        <v>4262</v>
      </c>
      <c r="B63" s="119" t="s">
        <v>215</v>
      </c>
      <c r="C63" s="124" t="s">
        <v>499</v>
      </c>
      <c r="D63" s="121"/>
      <c r="E63" s="125"/>
      <c r="F63" s="123" t="s">
        <v>533</v>
      </c>
    </row>
    <row r="64" spans="1:6" ht="24">
      <c r="A64" s="118">
        <v>4263</v>
      </c>
      <c r="B64" s="119" t="s">
        <v>406</v>
      </c>
      <c r="C64" s="124" t="s">
        <v>500</v>
      </c>
      <c r="D64" s="121"/>
      <c r="E64" s="125"/>
      <c r="F64" s="123" t="s">
        <v>533</v>
      </c>
    </row>
    <row r="65" spans="1:6" ht="12.75">
      <c r="A65" s="118">
        <v>4264</v>
      </c>
      <c r="B65" s="146" t="s">
        <v>216</v>
      </c>
      <c r="C65" s="124" t="s">
        <v>501</v>
      </c>
      <c r="D65" s="121">
        <f>E65</f>
        <v>8446</v>
      </c>
      <c r="E65" s="125">
        <f>'[3]2021'!$AH$44</f>
        <v>8446</v>
      </c>
      <c r="F65" s="123" t="s">
        <v>533</v>
      </c>
    </row>
    <row r="66" spans="1:6" ht="24">
      <c r="A66" s="118">
        <v>4265</v>
      </c>
      <c r="B66" s="147" t="s">
        <v>217</v>
      </c>
      <c r="C66" s="124" t="s">
        <v>502</v>
      </c>
      <c r="D66" s="121"/>
      <c r="E66" s="125"/>
      <c r="F66" s="123" t="s">
        <v>533</v>
      </c>
    </row>
    <row r="67" spans="1:6" ht="12.75">
      <c r="A67" s="118">
        <v>4266</v>
      </c>
      <c r="B67" s="146" t="s">
        <v>218</v>
      </c>
      <c r="C67" s="124" t="s">
        <v>503</v>
      </c>
      <c r="D67" s="121"/>
      <c r="E67" s="125"/>
      <c r="F67" s="123" t="s">
        <v>533</v>
      </c>
    </row>
    <row r="68" spans="1:6" ht="13.5" thickBot="1">
      <c r="A68" s="118">
        <v>4267</v>
      </c>
      <c r="B68" s="146" t="s">
        <v>219</v>
      </c>
      <c r="C68" s="124" t="s">
        <v>504</v>
      </c>
      <c r="D68" s="132">
        <f>E68</f>
        <v>600</v>
      </c>
      <c r="E68" s="125">
        <f>'[3]2021'!$AJ$44</f>
        <v>600</v>
      </c>
      <c r="F68" s="123" t="s">
        <v>533</v>
      </c>
    </row>
    <row r="69" spans="1:6" ht="13.5" thickBot="1">
      <c r="A69" s="129">
        <v>4268</v>
      </c>
      <c r="B69" s="148" t="s">
        <v>220</v>
      </c>
      <c r="C69" s="138" t="s">
        <v>505</v>
      </c>
      <c r="D69" s="132">
        <f>E69</f>
        <v>2300</v>
      </c>
      <c r="E69" s="133">
        <f>'[3]2021'!$AM$44</f>
        <v>2300</v>
      </c>
      <c r="F69" s="139" t="s">
        <v>533</v>
      </c>
    </row>
    <row r="70" spans="1:6" ht="11.25" customHeight="1" thickBot="1">
      <c r="A70" s="109">
        <v>4300</v>
      </c>
      <c r="B70" s="149" t="s">
        <v>1035</v>
      </c>
      <c r="C70" s="111" t="s">
        <v>524</v>
      </c>
      <c r="D70" s="101"/>
      <c r="E70" s="102"/>
      <c r="F70" s="135" t="s">
        <v>533</v>
      </c>
    </row>
    <row r="71" spans="1:6" ht="13.5" thickBot="1">
      <c r="A71" s="98"/>
      <c r="B71" s="99" t="s">
        <v>260</v>
      </c>
      <c r="C71" s="100"/>
      <c r="D71" s="101"/>
      <c r="E71" s="102"/>
      <c r="F71" s="103"/>
    </row>
    <row r="72" spans="1:6" ht="13.5" thickBot="1">
      <c r="A72" s="113">
        <v>4310</v>
      </c>
      <c r="B72" s="150" t="s">
        <v>1036</v>
      </c>
      <c r="C72" s="115" t="s">
        <v>524</v>
      </c>
      <c r="D72" s="116"/>
      <c r="E72" s="117"/>
      <c r="F72" s="112" t="s">
        <v>533</v>
      </c>
    </row>
    <row r="73" spans="1:6" ht="13.5" thickBot="1">
      <c r="A73" s="113"/>
      <c r="B73" s="99" t="s">
        <v>259</v>
      </c>
      <c r="C73" s="115"/>
      <c r="D73" s="116"/>
      <c r="E73" s="117"/>
      <c r="F73" s="112"/>
    </row>
    <row r="74" spans="1:6" ht="12.75">
      <c r="A74" s="118">
        <v>4311</v>
      </c>
      <c r="B74" s="146" t="s">
        <v>221</v>
      </c>
      <c r="C74" s="124" t="s">
        <v>506</v>
      </c>
      <c r="D74" s="121"/>
      <c r="E74" s="125"/>
      <c r="F74" s="123" t="s">
        <v>533</v>
      </c>
    </row>
    <row r="75" spans="1:6" ht="12.75">
      <c r="A75" s="118">
        <v>4312</v>
      </c>
      <c r="B75" s="146" t="s">
        <v>222</v>
      </c>
      <c r="C75" s="124" t="s">
        <v>507</v>
      </c>
      <c r="D75" s="121"/>
      <c r="E75" s="125"/>
      <c r="F75" s="123" t="s">
        <v>533</v>
      </c>
    </row>
    <row r="76" spans="1:6" ht="13.5" thickBot="1">
      <c r="A76" s="118">
        <v>4320</v>
      </c>
      <c r="B76" s="151" t="s">
        <v>1037</v>
      </c>
      <c r="C76" s="127" t="s">
        <v>524</v>
      </c>
      <c r="D76" s="121"/>
      <c r="E76" s="125"/>
      <c r="F76" s="112" t="s">
        <v>533</v>
      </c>
    </row>
    <row r="77" spans="1:6" ht="13.5" thickBot="1">
      <c r="A77" s="113"/>
      <c r="B77" s="99" t="s">
        <v>259</v>
      </c>
      <c r="C77" s="115"/>
      <c r="D77" s="116"/>
      <c r="E77" s="117"/>
      <c r="F77" s="112"/>
    </row>
    <row r="78" spans="1:6" ht="15.75" customHeight="1">
      <c r="A78" s="118">
        <v>4321</v>
      </c>
      <c r="B78" s="146" t="s">
        <v>223</v>
      </c>
      <c r="C78" s="124" t="s">
        <v>508</v>
      </c>
      <c r="D78" s="121"/>
      <c r="E78" s="125"/>
      <c r="F78" s="123" t="s">
        <v>533</v>
      </c>
    </row>
    <row r="79" spans="1:6" ht="13.5" thickBot="1">
      <c r="A79" s="129">
        <v>4322</v>
      </c>
      <c r="B79" s="148" t="s">
        <v>224</v>
      </c>
      <c r="C79" s="138" t="s">
        <v>509</v>
      </c>
      <c r="D79" s="132"/>
      <c r="E79" s="133"/>
      <c r="F79" s="139" t="s">
        <v>533</v>
      </c>
    </row>
    <row r="80" spans="1:6" ht="23.25" thickBot="1">
      <c r="A80" s="113">
        <v>4330</v>
      </c>
      <c r="B80" s="150" t="s">
        <v>1038</v>
      </c>
      <c r="C80" s="115" t="s">
        <v>524</v>
      </c>
      <c r="D80" s="116"/>
      <c r="E80" s="117"/>
      <c r="F80" s="112" t="s">
        <v>533</v>
      </c>
    </row>
    <row r="81" spans="1:6" ht="13.5" thickBot="1">
      <c r="A81" s="113"/>
      <c r="B81" s="99" t="s">
        <v>259</v>
      </c>
      <c r="C81" s="115"/>
      <c r="D81" s="116"/>
      <c r="E81" s="117"/>
      <c r="F81" s="112"/>
    </row>
    <row r="82" spans="1:6" ht="24">
      <c r="A82" s="118">
        <v>4331</v>
      </c>
      <c r="B82" s="146" t="s">
        <v>225</v>
      </c>
      <c r="C82" s="124" t="s">
        <v>510</v>
      </c>
      <c r="D82" s="121"/>
      <c r="E82" s="125"/>
      <c r="F82" s="123" t="s">
        <v>533</v>
      </c>
    </row>
    <row r="83" spans="1:6" ht="12.75">
      <c r="A83" s="118">
        <v>4332</v>
      </c>
      <c r="B83" s="146" t="s">
        <v>226</v>
      </c>
      <c r="C83" s="124" t="s">
        <v>511</v>
      </c>
      <c r="D83" s="121"/>
      <c r="E83" s="125"/>
      <c r="F83" s="123" t="s">
        <v>533</v>
      </c>
    </row>
    <row r="84" spans="1:6" ht="13.5" thickBot="1">
      <c r="A84" s="129">
        <v>4333</v>
      </c>
      <c r="B84" s="148" t="s">
        <v>227</v>
      </c>
      <c r="C84" s="138" t="s">
        <v>512</v>
      </c>
      <c r="D84" s="152"/>
      <c r="E84" s="133"/>
      <c r="F84" s="139" t="s">
        <v>533</v>
      </c>
    </row>
    <row r="85" spans="1:6" ht="13.5" customHeight="1" thickBot="1">
      <c r="A85" s="109">
        <v>4400</v>
      </c>
      <c r="B85" s="153" t="s">
        <v>1039</v>
      </c>
      <c r="C85" s="111" t="s">
        <v>524</v>
      </c>
      <c r="D85" s="154">
        <f>E85</f>
        <v>696225</v>
      </c>
      <c r="E85" s="155">
        <f>E87+E91</f>
        <v>696225</v>
      </c>
      <c r="F85" s="135" t="s">
        <v>533</v>
      </c>
    </row>
    <row r="86" spans="1:6" ht="13.5" thickBot="1">
      <c r="A86" s="98"/>
      <c r="B86" s="99" t="s">
        <v>260</v>
      </c>
      <c r="C86" s="100"/>
      <c r="D86" s="156"/>
      <c r="E86" s="157"/>
      <c r="F86" s="103"/>
    </row>
    <row r="87" spans="1:6" ht="24.75" customHeight="1" thickBot="1">
      <c r="A87" s="113">
        <v>4410</v>
      </c>
      <c r="B87" s="150" t="s">
        <v>1040</v>
      </c>
      <c r="C87" s="115" t="s">
        <v>524</v>
      </c>
      <c r="D87" s="158">
        <f>E87</f>
        <v>696225</v>
      </c>
      <c r="E87" s="142">
        <f>E89</f>
        <v>696225</v>
      </c>
      <c r="F87" s="112" t="s">
        <v>533</v>
      </c>
    </row>
    <row r="88" spans="1:6" ht="13.5" thickBot="1">
      <c r="A88" s="113"/>
      <c r="B88" s="99" t="s">
        <v>259</v>
      </c>
      <c r="C88" s="115"/>
      <c r="D88" s="158"/>
      <c r="E88" s="117"/>
      <c r="F88" s="112"/>
    </row>
    <row r="89" spans="1:6" ht="24">
      <c r="A89" s="118">
        <v>4411</v>
      </c>
      <c r="B89" s="146" t="s">
        <v>228</v>
      </c>
      <c r="C89" s="124" t="s">
        <v>513</v>
      </c>
      <c r="D89" s="159">
        <f>E89</f>
        <v>696225</v>
      </c>
      <c r="E89" s="122">
        <f>'[3]2021'!$C$24</f>
        <v>696225</v>
      </c>
      <c r="F89" s="123" t="s">
        <v>533</v>
      </c>
    </row>
    <row r="90" spans="1:6" ht="24">
      <c r="A90" s="118">
        <v>4412</v>
      </c>
      <c r="B90" s="146" t="s">
        <v>257</v>
      </c>
      <c r="C90" s="124" t="s">
        <v>514</v>
      </c>
      <c r="D90" s="159"/>
      <c r="E90" s="125"/>
      <c r="F90" s="123" t="s">
        <v>533</v>
      </c>
    </row>
    <row r="91" spans="1:6" ht="35.25" thickBot="1">
      <c r="A91" s="118">
        <v>4420</v>
      </c>
      <c r="B91" s="151" t="s">
        <v>1041</v>
      </c>
      <c r="C91" s="127" t="s">
        <v>524</v>
      </c>
      <c r="D91" s="121">
        <f>D93</f>
        <v>0</v>
      </c>
      <c r="E91" s="125">
        <f>E93</f>
        <v>0</v>
      </c>
      <c r="F91" s="112" t="s">
        <v>533</v>
      </c>
    </row>
    <row r="92" spans="1:6" ht="13.5" thickBot="1">
      <c r="A92" s="113"/>
      <c r="B92" s="99" t="s">
        <v>259</v>
      </c>
      <c r="C92" s="115"/>
      <c r="D92" s="116"/>
      <c r="E92" s="117"/>
      <c r="F92" s="112"/>
    </row>
    <row r="93" spans="1:6" ht="24">
      <c r="A93" s="118">
        <v>4421</v>
      </c>
      <c r="B93" s="146" t="s">
        <v>403</v>
      </c>
      <c r="C93" s="124" t="s">
        <v>515</v>
      </c>
      <c r="D93" s="121">
        <f>E93</f>
        <v>0</v>
      </c>
      <c r="E93" s="125"/>
      <c r="F93" s="123" t="s">
        <v>533</v>
      </c>
    </row>
    <row r="94" spans="1:6" ht="24.75" thickBot="1">
      <c r="A94" s="129">
        <v>4422</v>
      </c>
      <c r="B94" s="148" t="s">
        <v>317</v>
      </c>
      <c r="C94" s="138" t="s">
        <v>516</v>
      </c>
      <c r="D94" s="132"/>
      <c r="E94" s="133"/>
      <c r="F94" s="139" t="s">
        <v>533</v>
      </c>
    </row>
    <row r="95" spans="1:6" ht="23.25" thickBot="1">
      <c r="A95" s="160">
        <v>4500</v>
      </c>
      <c r="B95" s="161" t="s">
        <v>1042</v>
      </c>
      <c r="C95" s="162" t="s">
        <v>524</v>
      </c>
      <c r="D95" s="163">
        <f>E95</f>
        <v>3729.7</v>
      </c>
      <c r="E95" s="164">
        <f>E96+E118</f>
        <v>3729.7</v>
      </c>
      <c r="F95" s="165" t="s">
        <v>533</v>
      </c>
    </row>
    <row r="96" spans="1:6" ht="13.5" thickBot="1">
      <c r="A96" s="98"/>
      <c r="B96" s="99" t="s">
        <v>260</v>
      </c>
      <c r="C96" s="100"/>
      <c r="D96" s="166">
        <f>E96</f>
        <v>990</v>
      </c>
      <c r="E96" s="155">
        <f>E106</f>
        <v>990</v>
      </c>
      <c r="F96" s="103"/>
    </row>
    <row r="97" spans="1:6" ht="24.75" thickBot="1">
      <c r="A97" s="113">
        <v>4510</v>
      </c>
      <c r="B97" s="167" t="s">
        <v>1043</v>
      </c>
      <c r="C97" s="115" t="s">
        <v>524</v>
      </c>
      <c r="D97" s="116"/>
      <c r="E97" s="117"/>
      <c r="F97" s="112" t="s">
        <v>533</v>
      </c>
    </row>
    <row r="98" spans="1:6" ht="13.5" thickBot="1">
      <c r="A98" s="113"/>
      <c r="B98" s="99" t="s">
        <v>259</v>
      </c>
      <c r="C98" s="115"/>
      <c r="D98" s="116"/>
      <c r="E98" s="117"/>
      <c r="F98" s="112"/>
    </row>
    <row r="99" spans="1:6" ht="24">
      <c r="A99" s="118">
        <v>4511</v>
      </c>
      <c r="B99" s="168" t="s">
        <v>1044</v>
      </c>
      <c r="C99" s="124" t="s">
        <v>517</v>
      </c>
      <c r="D99" s="121"/>
      <c r="E99" s="125"/>
      <c r="F99" s="123" t="s">
        <v>533</v>
      </c>
    </row>
    <row r="100" spans="1:6" ht="24.75" thickBot="1">
      <c r="A100" s="129">
        <v>4512</v>
      </c>
      <c r="B100" s="148" t="s">
        <v>318</v>
      </c>
      <c r="C100" s="138" t="s">
        <v>518</v>
      </c>
      <c r="D100" s="132"/>
      <c r="E100" s="133"/>
      <c r="F100" s="139" t="s">
        <v>533</v>
      </c>
    </row>
    <row r="101" spans="1:6" ht="24.75" thickBot="1">
      <c r="A101" s="113">
        <v>4520</v>
      </c>
      <c r="B101" s="167" t="s">
        <v>1045</v>
      </c>
      <c r="C101" s="115" t="s">
        <v>524</v>
      </c>
      <c r="D101" s="116"/>
      <c r="E101" s="117"/>
      <c r="F101" s="112" t="s">
        <v>533</v>
      </c>
    </row>
    <row r="102" spans="1:6" ht="13.5" thickBot="1">
      <c r="A102" s="113"/>
      <c r="B102" s="99" t="s">
        <v>259</v>
      </c>
      <c r="C102" s="115"/>
      <c r="D102" s="116"/>
      <c r="E102" s="117"/>
      <c r="F102" s="112"/>
    </row>
    <row r="103" spans="1:6" ht="30" customHeight="1">
      <c r="A103" s="118">
        <v>4521</v>
      </c>
      <c r="B103" s="146" t="s">
        <v>274</v>
      </c>
      <c r="C103" s="124" t="s">
        <v>519</v>
      </c>
      <c r="D103" s="121"/>
      <c r="E103" s="125"/>
      <c r="F103" s="123" t="s">
        <v>533</v>
      </c>
    </row>
    <row r="104" spans="1:6" ht="24">
      <c r="A104" s="118">
        <v>4522</v>
      </c>
      <c r="B104" s="146" t="s">
        <v>286</v>
      </c>
      <c r="C104" s="124" t="s">
        <v>520</v>
      </c>
      <c r="D104" s="121"/>
      <c r="E104" s="125"/>
      <c r="F104" s="123" t="s">
        <v>533</v>
      </c>
    </row>
    <row r="105" spans="1:6" ht="38.25" customHeight="1" thickBot="1">
      <c r="A105" s="118">
        <v>4530</v>
      </c>
      <c r="B105" s="169" t="s">
        <v>1046</v>
      </c>
      <c r="C105" s="127" t="s">
        <v>524</v>
      </c>
      <c r="D105" s="121"/>
      <c r="E105" s="125"/>
      <c r="F105" s="112" t="s">
        <v>533</v>
      </c>
    </row>
    <row r="106" spans="1:6" ht="13.5" thickBot="1">
      <c r="A106" s="113"/>
      <c r="B106" s="99" t="s">
        <v>259</v>
      </c>
      <c r="C106" s="115"/>
      <c r="D106" s="116">
        <f>E106</f>
        <v>990</v>
      </c>
      <c r="E106" s="142">
        <f>E109</f>
        <v>990</v>
      </c>
      <c r="F106" s="112"/>
    </row>
    <row r="107" spans="1:6" ht="38.25" customHeight="1">
      <c r="A107" s="118">
        <v>4531</v>
      </c>
      <c r="B107" s="170" t="s">
        <v>275</v>
      </c>
      <c r="C107" s="120" t="s">
        <v>414</v>
      </c>
      <c r="D107" s="121">
        <f>E107</f>
        <v>0</v>
      </c>
      <c r="E107" s="122">
        <f>'[3]2021'!$AO$37</f>
        <v>0</v>
      </c>
      <c r="F107" s="112" t="s">
        <v>533</v>
      </c>
    </row>
    <row r="108" spans="1:6" ht="38.25" customHeight="1">
      <c r="A108" s="118">
        <v>4532</v>
      </c>
      <c r="B108" s="170" t="s">
        <v>276</v>
      </c>
      <c r="C108" s="124" t="s">
        <v>415</v>
      </c>
      <c r="D108" s="121"/>
      <c r="E108" s="125"/>
      <c r="F108" s="112" t="s">
        <v>533</v>
      </c>
    </row>
    <row r="109" spans="1:6" ht="24">
      <c r="A109" s="171">
        <v>4533</v>
      </c>
      <c r="B109" s="172" t="s">
        <v>1047</v>
      </c>
      <c r="C109" s="173" t="s">
        <v>416</v>
      </c>
      <c r="D109" s="174"/>
      <c r="E109" s="175">
        <f>'[3]2021'!$AU$37</f>
        <v>990</v>
      </c>
      <c r="F109" s="112" t="s">
        <v>533</v>
      </c>
    </row>
    <row r="110" spans="1:6" ht="12.75">
      <c r="A110" s="171"/>
      <c r="B110" s="176" t="s">
        <v>260</v>
      </c>
      <c r="C110" s="124"/>
      <c r="D110" s="121"/>
      <c r="E110" s="125"/>
      <c r="F110" s="123"/>
    </row>
    <row r="111" spans="1:6" ht="24">
      <c r="A111" s="171">
        <v>4534</v>
      </c>
      <c r="B111" s="176" t="s">
        <v>152</v>
      </c>
      <c r="C111" s="124"/>
      <c r="D111" s="121"/>
      <c r="E111" s="125"/>
      <c r="F111" s="112" t="s">
        <v>533</v>
      </c>
    </row>
    <row r="112" spans="1:6" ht="12.75">
      <c r="A112" s="171"/>
      <c r="B112" s="176" t="s">
        <v>266</v>
      </c>
      <c r="C112" s="124"/>
      <c r="D112" s="121"/>
      <c r="E112" s="125"/>
      <c r="F112" s="112"/>
    </row>
    <row r="113" spans="1:6" ht="21.75" customHeight="1">
      <c r="A113" s="177">
        <v>4535</v>
      </c>
      <c r="B113" s="178" t="s">
        <v>265</v>
      </c>
      <c r="C113" s="124"/>
      <c r="D113" s="121"/>
      <c r="E113" s="125"/>
      <c r="F113" s="112" t="s">
        <v>533</v>
      </c>
    </row>
    <row r="114" spans="1:6" ht="12.75">
      <c r="A114" s="118">
        <v>4536</v>
      </c>
      <c r="B114" s="176" t="s">
        <v>267</v>
      </c>
      <c r="C114" s="124"/>
      <c r="D114" s="121"/>
      <c r="E114" s="125"/>
      <c r="F114" s="112" t="s">
        <v>533</v>
      </c>
    </row>
    <row r="115" spans="1:6" ht="12.75">
      <c r="A115" s="118">
        <v>4537</v>
      </c>
      <c r="B115" s="176" t="s">
        <v>268</v>
      </c>
      <c r="C115" s="124"/>
      <c r="D115" s="121"/>
      <c r="E115" s="125"/>
      <c r="F115" s="112" t="s">
        <v>533</v>
      </c>
    </row>
    <row r="116" spans="1:6" ht="13.5" thickBot="1">
      <c r="A116" s="171">
        <v>4538</v>
      </c>
      <c r="B116" s="179" t="s">
        <v>270</v>
      </c>
      <c r="C116" s="173"/>
      <c r="D116" s="174"/>
      <c r="E116" s="175"/>
      <c r="F116" s="180" t="s">
        <v>533</v>
      </c>
    </row>
    <row r="117" spans="1:6" ht="35.25" thickBot="1">
      <c r="A117" s="109">
        <v>4540</v>
      </c>
      <c r="B117" s="181" t="s">
        <v>1048</v>
      </c>
      <c r="C117" s="111" t="s">
        <v>524</v>
      </c>
      <c r="D117" s="101"/>
      <c r="E117" s="108"/>
      <c r="F117" s="182" t="s">
        <v>533</v>
      </c>
    </row>
    <row r="118" spans="1:6" ht="12.75">
      <c r="A118" s="113"/>
      <c r="B118" s="183" t="s">
        <v>259</v>
      </c>
      <c r="C118" s="115"/>
      <c r="D118" s="116">
        <f>E118</f>
        <v>2739.7</v>
      </c>
      <c r="E118" s="117">
        <f>E121</f>
        <v>2739.7</v>
      </c>
      <c r="F118" s="112"/>
    </row>
    <row r="119" spans="1:6" ht="38.25" customHeight="1">
      <c r="A119" s="118">
        <v>4541</v>
      </c>
      <c r="B119" s="184" t="s">
        <v>417</v>
      </c>
      <c r="C119" s="124" t="s">
        <v>419</v>
      </c>
      <c r="D119" s="121"/>
      <c r="E119" s="185"/>
      <c r="F119" s="112" t="s">
        <v>533</v>
      </c>
    </row>
    <row r="120" spans="1:6" ht="38.25" customHeight="1">
      <c r="A120" s="118">
        <v>4542</v>
      </c>
      <c r="B120" s="170" t="s">
        <v>418</v>
      </c>
      <c r="C120" s="124" t="s">
        <v>420</v>
      </c>
      <c r="D120" s="121"/>
      <c r="E120" s="185"/>
      <c r="F120" s="112" t="s">
        <v>533</v>
      </c>
    </row>
    <row r="121" spans="1:6" ht="14.25" customHeight="1" thickBot="1">
      <c r="A121" s="129">
        <v>4543</v>
      </c>
      <c r="B121" s="186" t="s">
        <v>1049</v>
      </c>
      <c r="C121" s="138" t="s">
        <v>421</v>
      </c>
      <c r="D121" s="132">
        <f>E121</f>
        <v>2739.7</v>
      </c>
      <c r="E121" s="187">
        <f>'[3]2021'!$AP$44</f>
        <v>2739.7</v>
      </c>
      <c r="F121" s="139" t="s">
        <v>533</v>
      </c>
    </row>
    <row r="122" spans="1:6" ht="12.75">
      <c r="A122" s="171"/>
      <c r="B122" s="176" t="s">
        <v>260</v>
      </c>
      <c r="C122" s="124"/>
      <c r="D122" s="121"/>
      <c r="E122" s="125"/>
      <c r="F122" s="112"/>
    </row>
    <row r="123" spans="1:6" ht="15" customHeight="1">
      <c r="A123" s="171">
        <v>4544</v>
      </c>
      <c r="B123" s="176" t="s">
        <v>153</v>
      </c>
      <c r="C123" s="124"/>
      <c r="D123" s="121"/>
      <c r="E123" s="125"/>
      <c r="F123" s="112" t="s">
        <v>533</v>
      </c>
    </row>
    <row r="124" spans="1:6" ht="12.75">
      <c r="A124" s="171"/>
      <c r="B124" s="176" t="s">
        <v>266</v>
      </c>
      <c r="C124" s="124"/>
      <c r="D124" s="121"/>
      <c r="E124" s="125"/>
      <c r="F124" s="112"/>
    </row>
    <row r="125" spans="1:6" ht="21" customHeight="1">
      <c r="A125" s="177">
        <v>4545</v>
      </c>
      <c r="B125" s="178" t="s">
        <v>265</v>
      </c>
      <c r="C125" s="124"/>
      <c r="D125" s="121"/>
      <c r="E125" s="125"/>
      <c r="F125" s="112" t="s">
        <v>533</v>
      </c>
    </row>
    <row r="126" spans="1:6" ht="12.75">
      <c r="A126" s="118">
        <v>4546</v>
      </c>
      <c r="B126" s="188" t="s">
        <v>269</v>
      </c>
      <c r="C126" s="124"/>
      <c r="D126" s="121"/>
      <c r="E126" s="125"/>
      <c r="F126" s="112" t="s">
        <v>533</v>
      </c>
    </row>
    <row r="127" spans="1:6" ht="12.75">
      <c r="A127" s="118">
        <v>4547</v>
      </c>
      <c r="B127" s="176" t="s">
        <v>268</v>
      </c>
      <c r="C127" s="124"/>
      <c r="D127" s="121"/>
      <c r="E127" s="125"/>
      <c r="F127" s="112" t="s">
        <v>533</v>
      </c>
    </row>
    <row r="128" spans="1:6" ht="13.5" thickBot="1">
      <c r="A128" s="171">
        <v>4548</v>
      </c>
      <c r="B128" s="179" t="s">
        <v>270</v>
      </c>
      <c r="C128" s="173"/>
      <c r="D128" s="174"/>
      <c r="E128" s="175"/>
      <c r="F128" s="112" t="s">
        <v>533</v>
      </c>
    </row>
    <row r="129" spans="1:6" ht="24.75" customHeight="1" thickBot="1">
      <c r="A129" s="109">
        <v>4600</v>
      </c>
      <c r="B129" s="181" t="s">
        <v>1050</v>
      </c>
      <c r="C129" s="111" t="s">
        <v>524</v>
      </c>
      <c r="D129" s="166">
        <f>E129</f>
        <v>22744.8</v>
      </c>
      <c r="E129" s="189">
        <f>E131</f>
        <v>22744.8</v>
      </c>
      <c r="F129" s="135" t="s">
        <v>533</v>
      </c>
    </row>
    <row r="130" spans="1:6" ht="13.5" thickBot="1">
      <c r="A130" s="190"/>
      <c r="B130" s="191" t="s">
        <v>260</v>
      </c>
      <c r="C130" s="100"/>
      <c r="D130" s="166"/>
      <c r="E130" s="189"/>
      <c r="F130" s="103"/>
    </row>
    <row r="131" spans="1:6" ht="12.75">
      <c r="A131" s="192">
        <v>4610</v>
      </c>
      <c r="B131" s="193" t="s">
        <v>290</v>
      </c>
      <c r="C131" s="194"/>
      <c r="D131" s="195">
        <f>E131</f>
        <v>22744.8</v>
      </c>
      <c r="E131" s="196">
        <f>E135</f>
        <v>22744.8</v>
      </c>
      <c r="F131" s="197" t="s">
        <v>534</v>
      </c>
    </row>
    <row r="132" spans="1:6" ht="12.75">
      <c r="A132" s="198"/>
      <c r="B132" s="199" t="s">
        <v>260</v>
      </c>
      <c r="C132" s="200"/>
      <c r="D132" s="121"/>
      <c r="E132" s="125"/>
      <c r="F132" s="123"/>
    </row>
    <row r="133" spans="1:6" ht="38.25">
      <c r="A133" s="198">
        <v>4610</v>
      </c>
      <c r="B133" s="201" t="s">
        <v>170</v>
      </c>
      <c r="C133" s="202" t="s">
        <v>169</v>
      </c>
      <c r="D133" s="116"/>
      <c r="E133" s="117"/>
      <c r="F133" s="123" t="s">
        <v>533</v>
      </c>
    </row>
    <row r="134" spans="1:6" ht="26.25" thickBot="1">
      <c r="A134" s="198">
        <v>4620</v>
      </c>
      <c r="B134" s="203" t="s">
        <v>292</v>
      </c>
      <c r="C134" s="202" t="s">
        <v>291</v>
      </c>
      <c r="D134" s="116"/>
      <c r="E134" s="117"/>
      <c r="F134" s="123" t="s">
        <v>533</v>
      </c>
    </row>
    <row r="135" spans="1:6" ht="23.25" customHeight="1" thickBot="1">
      <c r="A135" s="204">
        <v>4630</v>
      </c>
      <c r="B135" s="205" t="s">
        <v>1051</v>
      </c>
      <c r="C135" s="206" t="s">
        <v>524</v>
      </c>
      <c r="D135" s="116">
        <f>E135</f>
        <v>22744.8</v>
      </c>
      <c r="E135" s="117">
        <f>E140+E138</f>
        <v>22744.8</v>
      </c>
      <c r="F135" s="123" t="s">
        <v>533</v>
      </c>
    </row>
    <row r="136" spans="1:6" ht="13.5" thickBot="1">
      <c r="A136" s="204"/>
      <c r="B136" s="207" t="s">
        <v>259</v>
      </c>
      <c r="C136" s="206"/>
      <c r="D136" s="116"/>
      <c r="E136" s="117"/>
      <c r="F136" s="123"/>
    </row>
    <row r="137" spans="1:6" ht="12.75">
      <c r="A137" s="208">
        <v>4631</v>
      </c>
      <c r="B137" s="209" t="s">
        <v>425</v>
      </c>
      <c r="C137" s="210" t="s">
        <v>422</v>
      </c>
      <c r="D137" s="121"/>
      <c r="E137" s="125"/>
      <c r="F137" s="123" t="s">
        <v>533</v>
      </c>
    </row>
    <row r="138" spans="1:6" ht="25.5" customHeight="1">
      <c r="A138" s="208">
        <v>4632</v>
      </c>
      <c r="B138" s="211" t="s">
        <v>426</v>
      </c>
      <c r="C138" s="210" t="s">
        <v>423</v>
      </c>
      <c r="D138" s="121"/>
      <c r="E138" s="125"/>
      <c r="F138" s="123" t="s">
        <v>533</v>
      </c>
    </row>
    <row r="139" spans="1:6" ht="17.25" customHeight="1">
      <c r="A139" s="208">
        <v>4633</v>
      </c>
      <c r="B139" s="209" t="s">
        <v>427</v>
      </c>
      <c r="C139" s="210" t="s">
        <v>424</v>
      </c>
      <c r="D139" s="121"/>
      <c r="E139" s="125"/>
      <c r="F139" s="123" t="s">
        <v>533</v>
      </c>
    </row>
    <row r="140" spans="1:6" ht="14.25" customHeight="1">
      <c r="A140" s="208">
        <v>4634</v>
      </c>
      <c r="B140" s="209" t="s">
        <v>428</v>
      </c>
      <c r="C140" s="210" t="s">
        <v>150</v>
      </c>
      <c r="D140" s="121">
        <f>E140</f>
        <v>22744.8</v>
      </c>
      <c r="E140" s="125">
        <f>'[3]2021'!$AQ$44+'[3]2021'!$AS$44</f>
        <v>22744.8</v>
      </c>
      <c r="F140" s="123" t="s">
        <v>533</v>
      </c>
    </row>
    <row r="141" spans="1:6" ht="13.5" thickBot="1">
      <c r="A141" s="208">
        <v>4640</v>
      </c>
      <c r="B141" s="212" t="s">
        <v>1052</v>
      </c>
      <c r="C141" s="213" t="s">
        <v>524</v>
      </c>
      <c r="D141" s="121"/>
      <c r="E141" s="125"/>
      <c r="F141" s="123" t="s">
        <v>533</v>
      </c>
    </row>
    <row r="142" spans="1:6" ht="13.5" thickBot="1">
      <c r="A142" s="204"/>
      <c r="B142" s="207" t="s">
        <v>259</v>
      </c>
      <c r="C142" s="206"/>
      <c r="D142" s="116"/>
      <c r="E142" s="117"/>
      <c r="F142" s="112"/>
    </row>
    <row r="143" spans="1:6" ht="13.5" thickBot="1">
      <c r="A143" s="214">
        <v>4641</v>
      </c>
      <c r="B143" s="215" t="s">
        <v>429</v>
      </c>
      <c r="C143" s="216" t="s">
        <v>430</v>
      </c>
      <c r="D143" s="132"/>
      <c r="E143" s="133"/>
      <c r="F143" s="139" t="s">
        <v>533</v>
      </c>
    </row>
    <row r="144" spans="1:6" ht="13.5" customHeight="1" thickBot="1">
      <c r="A144" s="98">
        <v>4700</v>
      </c>
      <c r="B144" s="217" t="s">
        <v>1053</v>
      </c>
      <c r="C144" s="111" t="s">
        <v>524</v>
      </c>
      <c r="D144" s="154">
        <f>E144</f>
        <v>63831.86699999999</v>
      </c>
      <c r="E144" s="155">
        <f>E146+E150+E169</f>
        <v>63831.86699999999</v>
      </c>
      <c r="F144" s="135"/>
    </row>
    <row r="145" spans="1:6" ht="13.5" thickBot="1">
      <c r="A145" s="98"/>
      <c r="B145" s="99" t="s">
        <v>260</v>
      </c>
      <c r="C145" s="100"/>
      <c r="D145" s="101"/>
      <c r="E145" s="102"/>
      <c r="F145" s="103"/>
    </row>
    <row r="146" spans="1:6" ht="22.5" customHeight="1" thickBot="1">
      <c r="A146" s="113">
        <v>4710</v>
      </c>
      <c r="B146" s="136" t="s">
        <v>1054</v>
      </c>
      <c r="C146" s="115" t="s">
        <v>524</v>
      </c>
      <c r="D146" s="218">
        <f>E146</f>
        <v>3500</v>
      </c>
      <c r="E146" s="219">
        <f>E149</f>
        <v>3500</v>
      </c>
      <c r="F146" s="112" t="s">
        <v>533</v>
      </c>
    </row>
    <row r="147" spans="1:6" ht="13.5" thickBot="1">
      <c r="A147" s="113"/>
      <c r="B147" s="99" t="s">
        <v>259</v>
      </c>
      <c r="C147" s="115"/>
      <c r="D147" s="116"/>
      <c r="E147" s="117"/>
      <c r="F147" s="112"/>
    </row>
    <row r="148" spans="1:6" ht="51" customHeight="1">
      <c r="A148" s="118">
        <v>4711</v>
      </c>
      <c r="B148" s="119" t="s">
        <v>171</v>
      </c>
      <c r="C148" s="124" t="s">
        <v>431</v>
      </c>
      <c r="D148" s="121"/>
      <c r="E148" s="125"/>
      <c r="F148" s="123" t="s">
        <v>533</v>
      </c>
    </row>
    <row r="149" spans="1:6" ht="29.25" customHeight="1" thickBot="1">
      <c r="A149" s="129">
        <v>4712</v>
      </c>
      <c r="B149" s="148" t="s">
        <v>447</v>
      </c>
      <c r="C149" s="138" t="s">
        <v>432</v>
      </c>
      <c r="D149" s="132">
        <f>E149</f>
        <v>3500</v>
      </c>
      <c r="E149" s="133">
        <f>'[3]2021'!$AR$44</f>
        <v>3500</v>
      </c>
      <c r="F149" s="139" t="s">
        <v>533</v>
      </c>
    </row>
    <row r="150" spans="1:6" ht="50.25" customHeight="1" thickBot="1">
      <c r="A150" s="113">
        <v>4720</v>
      </c>
      <c r="B150" s="150" t="s">
        <v>1055</v>
      </c>
      <c r="C150" s="220" t="s">
        <v>533</v>
      </c>
      <c r="D150" s="218">
        <f>E150</f>
        <v>569</v>
      </c>
      <c r="E150" s="219">
        <f>E153+E154</f>
        <v>569</v>
      </c>
      <c r="F150" s="139" t="s">
        <v>533</v>
      </c>
    </row>
    <row r="151" spans="1:6" ht="13.5" thickBot="1">
      <c r="A151" s="113"/>
      <c r="B151" s="99" t="s">
        <v>259</v>
      </c>
      <c r="C151" s="115"/>
      <c r="D151" s="116"/>
      <c r="E151" s="117"/>
      <c r="F151" s="112"/>
    </row>
    <row r="152" spans="1:6" ht="15.75" customHeight="1">
      <c r="A152" s="118">
        <v>4721</v>
      </c>
      <c r="B152" s="146" t="s">
        <v>319</v>
      </c>
      <c r="C152" s="124" t="s">
        <v>448</v>
      </c>
      <c r="D152" s="121"/>
      <c r="E152" s="125"/>
      <c r="F152" s="123" t="s">
        <v>533</v>
      </c>
    </row>
    <row r="153" spans="1:6" ht="12.75">
      <c r="A153" s="118">
        <v>4722</v>
      </c>
      <c r="B153" s="146" t="s">
        <v>320</v>
      </c>
      <c r="C153" s="221">
        <v>4822</v>
      </c>
      <c r="D153" s="121"/>
      <c r="E153" s="125"/>
      <c r="F153" s="123" t="s">
        <v>533</v>
      </c>
    </row>
    <row r="154" spans="1:6" ht="12.75">
      <c r="A154" s="118">
        <v>4723</v>
      </c>
      <c r="B154" s="146" t="s">
        <v>451</v>
      </c>
      <c r="C154" s="124" t="s">
        <v>449</v>
      </c>
      <c r="D154" s="121">
        <f>E154</f>
        <v>569</v>
      </c>
      <c r="E154" s="125">
        <f>'[3]2021'!$AT$44</f>
        <v>569</v>
      </c>
      <c r="F154" s="123" t="s">
        <v>533</v>
      </c>
    </row>
    <row r="155" spans="1:6" ht="24.75" thickBot="1">
      <c r="A155" s="129">
        <v>4724</v>
      </c>
      <c r="B155" s="148" t="s">
        <v>452</v>
      </c>
      <c r="C155" s="138" t="s">
        <v>450</v>
      </c>
      <c r="D155" s="132"/>
      <c r="E155" s="133"/>
      <c r="F155" s="139" t="s">
        <v>533</v>
      </c>
    </row>
    <row r="156" spans="1:6" ht="24.75" thickBot="1">
      <c r="A156" s="113">
        <v>4730</v>
      </c>
      <c r="B156" s="150" t="s">
        <v>1056</v>
      </c>
      <c r="C156" s="115" t="s">
        <v>524</v>
      </c>
      <c r="D156" s="116"/>
      <c r="E156" s="117"/>
      <c r="F156" s="112" t="s">
        <v>533</v>
      </c>
    </row>
    <row r="157" spans="1:6" ht="13.5" thickBot="1">
      <c r="A157" s="113"/>
      <c r="B157" s="99" t="s">
        <v>259</v>
      </c>
      <c r="C157" s="115"/>
      <c r="D157" s="116"/>
      <c r="E157" s="117"/>
      <c r="F157" s="112"/>
    </row>
    <row r="158" spans="1:6" ht="24">
      <c r="A158" s="118">
        <v>4731</v>
      </c>
      <c r="B158" s="168" t="s">
        <v>1057</v>
      </c>
      <c r="C158" s="124" t="s">
        <v>453</v>
      </c>
      <c r="D158" s="121"/>
      <c r="E158" s="125"/>
      <c r="F158" s="123" t="s">
        <v>533</v>
      </c>
    </row>
    <row r="159" spans="1:6" ht="47.25" thickBot="1">
      <c r="A159" s="118">
        <v>4740</v>
      </c>
      <c r="B159" s="222" t="s">
        <v>1058</v>
      </c>
      <c r="C159" s="127" t="s">
        <v>524</v>
      </c>
      <c r="D159" s="121"/>
      <c r="E159" s="125"/>
      <c r="F159" s="123" t="s">
        <v>533</v>
      </c>
    </row>
    <row r="160" spans="1:6" ht="13.5" thickBot="1">
      <c r="A160" s="113"/>
      <c r="B160" s="99" t="s">
        <v>259</v>
      </c>
      <c r="C160" s="115"/>
      <c r="D160" s="116"/>
      <c r="E160" s="117"/>
      <c r="F160" s="112"/>
    </row>
    <row r="161" spans="1:6" ht="27.75" customHeight="1">
      <c r="A161" s="118">
        <v>4741</v>
      </c>
      <c r="B161" s="146" t="s">
        <v>321</v>
      </c>
      <c r="C161" s="124" t="s">
        <v>454</v>
      </c>
      <c r="D161" s="121"/>
      <c r="E161" s="125"/>
      <c r="F161" s="123" t="s">
        <v>533</v>
      </c>
    </row>
    <row r="162" spans="1:6" ht="27" customHeight="1" thickBot="1">
      <c r="A162" s="129">
        <v>4742</v>
      </c>
      <c r="B162" s="148" t="s">
        <v>457</v>
      </c>
      <c r="C162" s="138" t="s">
        <v>455</v>
      </c>
      <c r="D162" s="132"/>
      <c r="E162" s="133"/>
      <c r="F162" s="139" t="s">
        <v>533</v>
      </c>
    </row>
    <row r="163" spans="1:6" ht="39.75" customHeight="1" thickBot="1">
      <c r="A163" s="113">
        <v>4750</v>
      </c>
      <c r="B163" s="150" t="s">
        <v>1059</v>
      </c>
      <c r="C163" s="115" t="s">
        <v>524</v>
      </c>
      <c r="D163" s="116"/>
      <c r="E163" s="117"/>
      <c r="F163" s="112" t="s">
        <v>533</v>
      </c>
    </row>
    <row r="164" spans="1:6" ht="13.5" thickBot="1">
      <c r="A164" s="113"/>
      <c r="B164" s="99" t="s">
        <v>259</v>
      </c>
      <c r="C164" s="115"/>
      <c r="D164" s="116"/>
      <c r="E164" s="117"/>
      <c r="F164" s="112"/>
    </row>
    <row r="165" spans="1:6" ht="39.75" customHeight="1" thickBot="1">
      <c r="A165" s="129">
        <v>4751</v>
      </c>
      <c r="B165" s="148" t="s">
        <v>458</v>
      </c>
      <c r="C165" s="138" t="s">
        <v>459</v>
      </c>
      <c r="D165" s="132"/>
      <c r="E165" s="133"/>
      <c r="F165" s="139" t="s">
        <v>533</v>
      </c>
    </row>
    <row r="166" spans="1:6" ht="12.75" customHeight="1" thickBot="1">
      <c r="A166" s="113">
        <v>4760</v>
      </c>
      <c r="B166" s="223" t="s">
        <v>1060</v>
      </c>
      <c r="C166" s="115" t="s">
        <v>524</v>
      </c>
      <c r="D166" s="116"/>
      <c r="E166" s="117"/>
      <c r="F166" s="112" t="s">
        <v>533</v>
      </c>
    </row>
    <row r="167" spans="1:6" ht="13.5" thickBot="1">
      <c r="A167" s="113"/>
      <c r="B167" s="99" t="s">
        <v>259</v>
      </c>
      <c r="C167" s="115"/>
      <c r="D167" s="116"/>
      <c r="E167" s="117"/>
      <c r="F167" s="112"/>
    </row>
    <row r="168" spans="1:6" ht="17.25" customHeight="1">
      <c r="A168" s="118">
        <v>4761</v>
      </c>
      <c r="B168" s="146" t="s">
        <v>461</v>
      </c>
      <c r="C168" s="124" t="s">
        <v>460</v>
      </c>
      <c r="D168" s="121"/>
      <c r="E168" s="125"/>
      <c r="F168" s="123" t="s">
        <v>533</v>
      </c>
    </row>
    <row r="169" spans="1:6" ht="13.5" customHeight="1" thickBot="1">
      <c r="A169" s="224">
        <v>4770</v>
      </c>
      <c r="B169" s="151" t="s">
        <v>1061</v>
      </c>
      <c r="C169" s="127" t="s">
        <v>524</v>
      </c>
      <c r="D169" s="225">
        <f>E169+F169</f>
        <v>59762.86699999999</v>
      </c>
      <c r="E169" s="226">
        <f>E171</f>
        <v>59762.86699999999</v>
      </c>
      <c r="F169" s="123">
        <f>F171</f>
        <v>0</v>
      </c>
    </row>
    <row r="170" spans="1:6" ht="13.5" thickBot="1">
      <c r="A170" s="113"/>
      <c r="B170" s="99" t="s">
        <v>259</v>
      </c>
      <c r="C170" s="115"/>
      <c r="D170" s="158"/>
      <c r="E170" s="142"/>
      <c r="F170" s="112"/>
    </row>
    <row r="171" spans="1:6" ht="12.75">
      <c r="A171" s="224">
        <v>4771</v>
      </c>
      <c r="B171" s="146" t="s">
        <v>466</v>
      </c>
      <c r="C171" s="124" t="s">
        <v>462</v>
      </c>
      <c r="D171" s="159">
        <f>E171+F171</f>
        <v>59762.86699999999</v>
      </c>
      <c r="E171" s="122">
        <f>'[3]2021'!$AV$44</f>
        <v>59762.86699999999</v>
      </c>
      <c r="F171" s="123"/>
    </row>
    <row r="172" spans="1:6" ht="36.75" thickBot="1">
      <c r="A172" s="227">
        <v>4772</v>
      </c>
      <c r="B172" s="228" t="s">
        <v>293</v>
      </c>
      <c r="C172" s="115" t="s">
        <v>524</v>
      </c>
      <c r="D172" s="229"/>
      <c r="E172" s="230"/>
      <c r="F172" s="165"/>
    </row>
    <row r="173" spans="1:6" s="83" customFormat="1" ht="56.25" customHeight="1" thickBot="1">
      <c r="A173" s="109">
        <v>5000</v>
      </c>
      <c r="B173" s="231" t="s">
        <v>1062</v>
      </c>
      <c r="C173" s="111" t="s">
        <v>524</v>
      </c>
      <c r="D173" s="232">
        <f>F173</f>
        <v>141063.8</v>
      </c>
      <c r="E173" s="233" t="s">
        <v>533</v>
      </c>
      <c r="F173" s="234">
        <f>F175+F193+F199+F202</f>
        <v>141063.8</v>
      </c>
    </row>
    <row r="174" spans="1:6" ht="13.5" thickBot="1">
      <c r="A174" s="98"/>
      <c r="B174" s="99" t="s">
        <v>260</v>
      </c>
      <c r="C174" s="100"/>
      <c r="D174" s="156"/>
      <c r="E174" s="157"/>
      <c r="F174" s="235"/>
    </row>
    <row r="175" spans="1:6" ht="23.25" thickBot="1">
      <c r="A175" s="113">
        <v>5100</v>
      </c>
      <c r="B175" s="236" t="s">
        <v>1063</v>
      </c>
      <c r="C175" s="115" t="s">
        <v>524</v>
      </c>
      <c r="D175" s="237">
        <f>F175</f>
        <v>141063.8</v>
      </c>
      <c r="E175" s="238" t="s">
        <v>533</v>
      </c>
      <c r="F175" s="234">
        <f>F177+F182+F187</f>
        <v>141063.8</v>
      </c>
    </row>
    <row r="176" spans="1:6" ht="13.5" thickBot="1">
      <c r="A176" s="239"/>
      <c r="B176" s="183" t="s">
        <v>260</v>
      </c>
      <c r="C176" s="240"/>
      <c r="D176" s="241"/>
      <c r="E176" s="242"/>
      <c r="F176" s="243"/>
    </row>
    <row r="177" spans="1:6" ht="14.25" customHeight="1" thickBot="1">
      <c r="A177" s="113">
        <v>5110</v>
      </c>
      <c r="B177" s="150" t="s">
        <v>1064</v>
      </c>
      <c r="C177" s="115" t="s">
        <v>524</v>
      </c>
      <c r="D177" s="158">
        <f>F177</f>
        <v>86004.8</v>
      </c>
      <c r="E177" s="233" t="s">
        <v>533</v>
      </c>
      <c r="F177" s="244">
        <f>F179+F181</f>
        <v>86004.8</v>
      </c>
    </row>
    <row r="178" spans="1:6" ht="12.75">
      <c r="A178" s="113"/>
      <c r="B178" s="245" t="s">
        <v>259</v>
      </c>
      <c r="C178" s="115"/>
      <c r="D178" s="158"/>
      <c r="E178" s="142"/>
      <c r="F178" s="246"/>
    </row>
    <row r="179" spans="1:6" ht="12.75">
      <c r="A179" s="118">
        <v>5111</v>
      </c>
      <c r="B179" s="236" t="s">
        <v>283</v>
      </c>
      <c r="C179" s="247" t="s">
        <v>463</v>
      </c>
      <c r="D179" s="159">
        <f>F179</f>
        <v>1990</v>
      </c>
      <c r="E179" s="248" t="s">
        <v>533</v>
      </c>
      <c r="F179" s="249">
        <f>'[3]2021'!$AW$44</f>
        <v>1990</v>
      </c>
    </row>
    <row r="180" spans="1:6" ht="20.25" customHeight="1">
      <c r="A180" s="118">
        <v>5112</v>
      </c>
      <c r="B180" s="146" t="s">
        <v>284</v>
      </c>
      <c r="C180" s="247" t="s">
        <v>464</v>
      </c>
      <c r="D180" s="159">
        <f>F180</f>
        <v>0</v>
      </c>
      <c r="E180" s="248" t="s">
        <v>533</v>
      </c>
      <c r="F180" s="249"/>
    </row>
    <row r="181" spans="1:6" ht="26.25" customHeight="1" thickBot="1">
      <c r="A181" s="118">
        <v>5113</v>
      </c>
      <c r="B181" s="146" t="s">
        <v>285</v>
      </c>
      <c r="C181" s="247" t="s">
        <v>465</v>
      </c>
      <c r="D181" s="159">
        <f>F181</f>
        <v>84014.8</v>
      </c>
      <c r="E181" s="248" t="s">
        <v>533</v>
      </c>
      <c r="F181" s="249">
        <f>'[3]2021'!$BB$44</f>
        <v>84014.8</v>
      </c>
    </row>
    <row r="182" spans="1:6" ht="11.25" customHeight="1" thickBot="1">
      <c r="A182" s="118">
        <v>5120</v>
      </c>
      <c r="B182" s="151" t="s">
        <v>1065</v>
      </c>
      <c r="C182" s="127" t="s">
        <v>524</v>
      </c>
      <c r="D182" s="159">
        <f>F182</f>
        <v>52738</v>
      </c>
      <c r="E182" s="233" t="s">
        <v>533</v>
      </c>
      <c r="F182" s="249">
        <f>F186+F184+F185</f>
        <v>52738</v>
      </c>
    </row>
    <row r="183" spans="1:6" ht="12.75">
      <c r="A183" s="113"/>
      <c r="B183" s="250" t="s">
        <v>259</v>
      </c>
      <c r="C183" s="115"/>
      <c r="D183" s="158"/>
      <c r="E183" s="142"/>
      <c r="F183" s="246"/>
    </row>
    <row r="184" spans="1:6" ht="12.75">
      <c r="A184" s="118">
        <v>5121</v>
      </c>
      <c r="B184" s="146" t="s">
        <v>280</v>
      </c>
      <c r="C184" s="247" t="s">
        <v>467</v>
      </c>
      <c r="D184" s="159"/>
      <c r="E184" s="248" t="s">
        <v>533</v>
      </c>
      <c r="F184" s="249">
        <f>'[3]2021'!$AY$44</f>
        <v>13750</v>
      </c>
    </row>
    <row r="185" spans="1:6" ht="12.75">
      <c r="A185" s="118">
        <v>5122</v>
      </c>
      <c r="B185" s="146" t="s">
        <v>281</v>
      </c>
      <c r="C185" s="247" t="s">
        <v>468</v>
      </c>
      <c r="D185" s="159">
        <f>F185</f>
        <v>20488</v>
      </c>
      <c r="E185" s="248" t="s">
        <v>533</v>
      </c>
      <c r="F185" s="249">
        <f>'[3]2021'!$BC$30+'[3]2021'!$BC$31+'[3]2021'!$BC$25</f>
        <v>20488</v>
      </c>
    </row>
    <row r="186" spans="1:6" ht="17.25" customHeight="1" thickBot="1">
      <c r="A186" s="118">
        <v>5123</v>
      </c>
      <c r="B186" s="146" t="s">
        <v>282</v>
      </c>
      <c r="C186" s="247" t="s">
        <v>469</v>
      </c>
      <c r="D186" s="159">
        <f>F186</f>
        <v>18500</v>
      </c>
      <c r="E186" s="248" t="s">
        <v>533</v>
      </c>
      <c r="F186" s="249">
        <f>'[3]2021'!$AX$44</f>
        <v>18500</v>
      </c>
    </row>
    <row r="187" spans="1:6" ht="14.25" customHeight="1" thickBot="1">
      <c r="A187" s="118">
        <v>5130</v>
      </c>
      <c r="B187" s="151" t="s">
        <v>1066</v>
      </c>
      <c r="C187" s="127" t="s">
        <v>524</v>
      </c>
      <c r="D187" s="159">
        <f>F187</f>
        <v>2321</v>
      </c>
      <c r="E187" s="233" t="s">
        <v>533</v>
      </c>
      <c r="F187" s="249">
        <f>F189+F190+F192+F191</f>
        <v>2321</v>
      </c>
    </row>
    <row r="188" spans="1:6" ht="12.75">
      <c r="A188" s="113"/>
      <c r="B188" s="245" t="s">
        <v>259</v>
      </c>
      <c r="C188" s="115"/>
      <c r="D188" s="158"/>
      <c r="E188" s="142"/>
      <c r="F188" s="246"/>
    </row>
    <row r="189" spans="1:6" ht="17.25" customHeight="1">
      <c r="A189" s="118">
        <v>5131</v>
      </c>
      <c r="B189" s="236" t="s">
        <v>472</v>
      </c>
      <c r="C189" s="247" t="s">
        <v>470</v>
      </c>
      <c r="D189" s="159">
        <f>F189</f>
        <v>0</v>
      </c>
      <c r="E189" s="248" t="s">
        <v>533</v>
      </c>
      <c r="F189" s="249">
        <f>'[1]2020'!$AY$39</f>
        <v>0</v>
      </c>
    </row>
    <row r="190" spans="1:6" ht="17.25" customHeight="1" thickBot="1">
      <c r="A190" s="118">
        <v>5132</v>
      </c>
      <c r="B190" s="146" t="s">
        <v>277</v>
      </c>
      <c r="C190" s="247" t="s">
        <v>471</v>
      </c>
      <c r="D190" s="159"/>
      <c r="E190" s="248" t="s">
        <v>533</v>
      </c>
      <c r="F190" s="249"/>
    </row>
    <row r="191" spans="1:6" ht="17.25" customHeight="1" thickBot="1">
      <c r="A191" s="118">
        <v>5133</v>
      </c>
      <c r="B191" s="146" t="s">
        <v>278</v>
      </c>
      <c r="C191" s="247" t="s">
        <v>478</v>
      </c>
      <c r="D191" s="121"/>
      <c r="E191" s="251" t="s">
        <v>533</v>
      </c>
      <c r="F191" s="252"/>
    </row>
    <row r="192" spans="1:6" ht="17.25" customHeight="1" thickBot="1">
      <c r="A192" s="118">
        <v>5134</v>
      </c>
      <c r="B192" s="146" t="s">
        <v>279</v>
      </c>
      <c r="C192" s="247" t="s">
        <v>479</v>
      </c>
      <c r="D192" s="159">
        <f>F192</f>
        <v>2321</v>
      </c>
      <c r="E192" s="251" t="s">
        <v>533</v>
      </c>
      <c r="F192" s="252">
        <f>'[3]2021'!$BC$38</f>
        <v>2321</v>
      </c>
    </row>
    <row r="193" spans="1:6" ht="11.25" customHeight="1" thickBot="1">
      <c r="A193" s="118">
        <v>5200</v>
      </c>
      <c r="B193" s="151" t="s">
        <v>1067</v>
      </c>
      <c r="C193" s="127" t="s">
        <v>524</v>
      </c>
      <c r="D193" s="121"/>
      <c r="E193" s="253" t="s">
        <v>533</v>
      </c>
      <c r="F193" s="252"/>
    </row>
    <row r="194" spans="1:6" ht="12.75">
      <c r="A194" s="239"/>
      <c r="B194" s="183" t="s">
        <v>260</v>
      </c>
      <c r="C194" s="240"/>
      <c r="D194" s="254"/>
      <c r="E194" s="255"/>
      <c r="F194" s="256"/>
    </row>
    <row r="195" spans="1:6" ht="27" customHeight="1">
      <c r="A195" s="113">
        <v>5211</v>
      </c>
      <c r="B195" s="236" t="s">
        <v>294</v>
      </c>
      <c r="C195" s="257" t="s">
        <v>473</v>
      </c>
      <c r="D195" s="116"/>
      <c r="E195" s="258" t="s">
        <v>533</v>
      </c>
      <c r="F195" s="259"/>
    </row>
    <row r="196" spans="1:6" ht="17.25" customHeight="1">
      <c r="A196" s="118">
        <v>5221</v>
      </c>
      <c r="B196" s="146" t="s">
        <v>295</v>
      </c>
      <c r="C196" s="247" t="s">
        <v>474</v>
      </c>
      <c r="D196" s="121"/>
      <c r="E196" s="253" t="s">
        <v>533</v>
      </c>
      <c r="F196" s="260"/>
    </row>
    <row r="197" spans="1:6" ht="24.75" customHeight="1">
      <c r="A197" s="118">
        <v>5231</v>
      </c>
      <c r="B197" s="146" t="s">
        <v>296</v>
      </c>
      <c r="C197" s="247" t="s">
        <v>475</v>
      </c>
      <c r="D197" s="121"/>
      <c r="E197" s="253" t="s">
        <v>533</v>
      </c>
      <c r="F197" s="260"/>
    </row>
    <row r="198" spans="1:6" ht="17.25" customHeight="1">
      <c r="A198" s="118">
        <v>5241</v>
      </c>
      <c r="B198" s="146" t="s">
        <v>477</v>
      </c>
      <c r="C198" s="247" t="s">
        <v>476</v>
      </c>
      <c r="D198" s="121"/>
      <c r="E198" s="253" t="s">
        <v>533</v>
      </c>
      <c r="F198" s="260"/>
    </row>
    <row r="199" spans="1:6" ht="13.5" thickBot="1">
      <c r="A199" s="118">
        <v>5300</v>
      </c>
      <c r="B199" s="151" t="s">
        <v>1068</v>
      </c>
      <c r="C199" s="127" t="s">
        <v>524</v>
      </c>
      <c r="D199" s="121"/>
      <c r="E199" s="253" t="s">
        <v>533</v>
      </c>
      <c r="F199" s="260"/>
    </row>
    <row r="200" spans="1:6" ht="13.5" thickBot="1">
      <c r="A200" s="98"/>
      <c r="B200" s="99" t="s">
        <v>260</v>
      </c>
      <c r="C200" s="100"/>
      <c r="D200" s="101"/>
      <c r="E200" s="261"/>
      <c r="F200" s="103"/>
    </row>
    <row r="201" spans="1:6" ht="13.5" customHeight="1">
      <c r="A201" s="118">
        <v>5311</v>
      </c>
      <c r="B201" s="146" t="s">
        <v>322</v>
      </c>
      <c r="C201" s="247" t="s">
        <v>480</v>
      </c>
      <c r="D201" s="121"/>
      <c r="E201" s="253" t="s">
        <v>533</v>
      </c>
      <c r="F201" s="260"/>
    </row>
    <row r="202" spans="1:6" ht="23.25" thickBot="1">
      <c r="A202" s="118">
        <v>5400</v>
      </c>
      <c r="B202" s="151" t="s">
        <v>1069</v>
      </c>
      <c r="C202" s="127" t="s">
        <v>524</v>
      </c>
      <c r="D202" s="121"/>
      <c r="E202" s="253" t="s">
        <v>533</v>
      </c>
      <c r="F202" s="260"/>
    </row>
    <row r="203" spans="1:6" ht="13.5" thickBot="1">
      <c r="A203" s="98"/>
      <c r="B203" s="99" t="s">
        <v>260</v>
      </c>
      <c r="C203" s="100"/>
      <c r="D203" s="101"/>
      <c r="E203" s="261"/>
      <c r="F203" s="103"/>
    </row>
    <row r="204" spans="1:6" ht="12.75">
      <c r="A204" s="118">
        <v>5411</v>
      </c>
      <c r="B204" s="146" t="s">
        <v>323</v>
      </c>
      <c r="C204" s="247" t="s">
        <v>481</v>
      </c>
      <c r="D204" s="121"/>
      <c r="E204" s="253" t="s">
        <v>533</v>
      </c>
      <c r="F204" s="260"/>
    </row>
    <row r="205" spans="1:6" ht="12.75">
      <c r="A205" s="118">
        <v>5421</v>
      </c>
      <c r="B205" s="146" t="s">
        <v>324</v>
      </c>
      <c r="C205" s="247" t="s">
        <v>482</v>
      </c>
      <c r="D205" s="121"/>
      <c r="E205" s="253" t="s">
        <v>533</v>
      </c>
      <c r="F205" s="260"/>
    </row>
    <row r="206" spans="1:6" ht="12.75">
      <c r="A206" s="118">
        <v>5431</v>
      </c>
      <c r="B206" s="146" t="s">
        <v>484</v>
      </c>
      <c r="C206" s="247" t="s">
        <v>483</v>
      </c>
      <c r="D206" s="121"/>
      <c r="E206" s="253" t="s">
        <v>533</v>
      </c>
      <c r="F206" s="260"/>
    </row>
    <row r="207" spans="1:6" ht="13.5" thickBot="1">
      <c r="A207" s="129">
        <v>5441</v>
      </c>
      <c r="B207" s="262" t="s">
        <v>408</v>
      </c>
      <c r="C207" s="263" t="s">
        <v>485</v>
      </c>
      <c r="D207" s="132"/>
      <c r="E207" s="264" t="s">
        <v>533</v>
      </c>
      <c r="F207" s="265"/>
    </row>
    <row r="208" spans="1:6" s="272" customFormat="1" ht="59.25" customHeight="1">
      <c r="A208" s="266" t="s">
        <v>154</v>
      </c>
      <c r="B208" s="267" t="s">
        <v>1070</v>
      </c>
      <c r="C208" s="268" t="s">
        <v>524</v>
      </c>
      <c r="D208" s="269">
        <f>F208</f>
        <v>-91416.119</v>
      </c>
      <c r="E208" s="270" t="s">
        <v>523</v>
      </c>
      <c r="F208" s="271">
        <f>F210+F215+F223+F226</f>
        <v>-91416.119</v>
      </c>
    </row>
    <row r="209" spans="1:6" s="272" customFormat="1" ht="12.75">
      <c r="A209" s="266"/>
      <c r="B209" s="273" t="s">
        <v>258</v>
      </c>
      <c r="C209" s="268"/>
      <c r="D209" s="274"/>
      <c r="E209" s="275"/>
      <c r="F209" s="276"/>
    </row>
    <row r="210" spans="1:6" ht="28.5">
      <c r="A210" s="277" t="s">
        <v>155</v>
      </c>
      <c r="B210" s="278" t="s">
        <v>1071</v>
      </c>
      <c r="C210" s="279" t="s">
        <v>524</v>
      </c>
      <c r="D210" s="159">
        <f>F210</f>
        <v>-9450</v>
      </c>
      <c r="E210" s="226" t="s">
        <v>523</v>
      </c>
      <c r="F210" s="249">
        <f>F212</f>
        <v>-9450</v>
      </c>
    </row>
    <row r="211" spans="1:6" ht="12.75">
      <c r="A211" s="277"/>
      <c r="B211" s="273" t="s">
        <v>258</v>
      </c>
      <c r="C211" s="279"/>
      <c r="D211" s="159"/>
      <c r="E211" s="226"/>
      <c r="F211" s="249"/>
    </row>
    <row r="212" spans="1:6" ht="25.5">
      <c r="A212" s="277" t="s">
        <v>156</v>
      </c>
      <c r="B212" s="280" t="s">
        <v>331</v>
      </c>
      <c r="C212" s="281" t="s">
        <v>325</v>
      </c>
      <c r="D212" s="159">
        <f>F212</f>
        <v>-9450</v>
      </c>
      <c r="E212" s="226" t="s">
        <v>523</v>
      </c>
      <c r="F212" s="249">
        <f>-'[3]Ekamutner'!$C$43</f>
        <v>-9450</v>
      </c>
    </row>
    <row r="213" spans="1:6" s="284" customFormat="1" ht="25.5">
      <c r="A213" s="277" t="s">
        <v>157</v>
      </c>
      <c r="B213" s="280" t="s">
        <v>330</v>
      </c>
      <c r="C213" s="281" t="s">
        <v>326</v>
      </c>
      <c r="D213" s="282"/>
      <c r="E213" s="226" t="s">
        <v>523</v>
      </c>
      <c r="F213" s="283"/>
    </row>
    <row r="214" spans="1:7" ht="13.5" customHeight="1">
      <c r="A214" s="285" t="s">
        <v>158</v>
      </c>
      <c r="B214" s="280" t="s">
        <v>333</v>
      </c>
      <c r="C214" s="281" t="s">
        <v>327</v>
      </c>
      <c r="D214" s="159"/>
      <c r="E214" s="226" t="s">
        <v>523</v>
      </c>
      <c r="F214" s="249"/>
      <c r="G214" s="286"/>
    </row>
    <row r="215" spans="1:7" ht="31.5" customHeight="1">
      <c r="A215" s="285" t="s">
        <v>159</v>
      </c>
      <c r="B215" s="278" t="s">
        <v>1072</v>
      </c>
      <c r="C215" s="279" t="s">
        <v>524</v>
      </c>
      <c r="D215" s="159"/>
      <c r="E215" s="226" t="s">
        <v>523</v>
      </c>
      <c r="F215" s="249"/>
      <c r="G215" s="286"/>
    </row>
    <row r="216" spans="1:7" ht="12.75">
      <c r="A216" s="285"/>
      <c r="B216" s="273" t="s">
        <v>258</v>
      </c>
      <c r="C216" s="279"/>
      <c r="D216" s="159"/>
      <c r="E216" s="226"/>
      <c r="F216" s="249"/>
      <c r="G216" s="286"/>
    </row>
    <row r="217" spans="1:7" ht="29.25" customHeight="1">
      <c r="A217" s="285" t="s">
        <v>160</v>
      </c>
      <c r="B217" s="280" t="s">
        <v>316</v>
      </c>
      <c r="C217" s="287" t="s">
        <v>334</v>
      </c>
      <c r="D217" s="159"/>
      <c r="E217" s="226" t="s">
        <v>523</v>
      </c>
      <c r="F217" s="249"/>
      <c r="G217" s="286"/>
    </row>
    <row r="218" spans="1:7" ht="25.5">
      <c r="A218" s="285" t="s">
        <v>161</v>
      </c>
      <c r="B218" s="280" t="s">
        <v>1073</v>
      </c>
      <c r="C218" s="279" t="s">
        <v>524</v>
      </c>
      <c r="D218" s="159"/>
      <c r="E218" s="226" t="s">
        <v>523</v>
      </c>
      <c r="F218" s="249"/>
      <c r="G218" s="286"/>
    </row>
    <row r="219" spans="1:7" ht="12.75">
      <c r="A219" s="285"/>
      <c r="B219" s="273" t="s">
        <v>259</v>
      </c>
      <c r="C219" s="279"/>
      <c r="D219" s="159"/>
      <c r="E219" s="122"/>
      <c r="F219" s="249"/>
      <c r="G219" s="286"/>
    </row>
    <row r="220" spans="1:7" ht="12.75">
      <c r="A220" s="285" t="s">
        <v>162</v>
      </c>
      <c r="B220" s="273" t="s">
        <v>313</v>
      </c>
      <c r="C220" s="281" t="s">
        <v>338</v>
      </c>
      <c r="D220" s="159"/>
      <c r="E220" s="226" t="s">
        <v>523</v>
      </c>
      <c r="F220" s="249"/>
      <c r="G220" s="286"/>
    </row>
    <row r="221" spans="1:7" ht="25.5">
      <c r="A221" s="288" t="s">
        <v>163</v>
      </c>
      <c r="B221" s="273" t="s">
        <v>312</v>
      </c>
      <c r="C221" s="287" t="s">
        <v>339</v>
      </c>
      <c r="D221" s="159"/>
      <c r="E221" s="226" t="s">
        <v>523</v>
      </c>
      <c r="F221" s="249"/>
      <c r="G221" s="286"/>
    </row>
    <row r="222" spans="1:7" ht="25.5">
      <c r="A222" s="285" t="s">
        <v>164</v>
      </c>
      <c r="B222" s="289" t="s">
        <v>311</v>
      </c>
      <c r="C222" s="287" t="s">
        <v>340</v>
      </c>
      <c r="D222" s="159"/>
      <c r="E222" s="226" t="s">
        <v>523</v>
      </c>
      <c r="F222" s="249"/>
      <c r="G222" s="286"/>
    </row>
    <row r="223" spans="1:6" ht="28.5">
      <c r="A223" s="285" t="s">
        <v>165</v>
      </c>
      <c r="B223" s="278" t="s">
        <v>1074</v>
      </c>
      <c r="C223" s="279" t="s">
        <v>524</v>
      </c>
      <c r="D223" s="159"/>
      <c r="E223" s="226" t="s">
        <v>523</v>
      </c>
      <c r="F223" s="249"/>
    </row>
    <row r="224" spans="1:6" ht="12.75">
      <c r="A224" s="285"/>
      <c r="B224" s="273" t="s">
        <v>258</v>
      </c>
      <c r="C224" s="279"/>
      <c r="D224" s="159"/>
      <c r="E224" s="226"/>
      <c r="F224" s="249"/>
    </row>
    <row r="225" spans="1:6" ht="25.5">
      <c r="A225" s="288" t="s">
        <v>166</v>
      </c>
      <c r="B225" s="280" t="s">
        <v>314</v>
      </c>
      <c r="C225" s="290" t="s">
        <v>342</v>
      </c>
      <c r="D225" s="159"/>
      <c r="E225" s="226" t="s">
        <v>523</v>
      </c>
      <c r="F225" s="249"/>
    </row>
    <row r="226" spans="1:6" ht="55.5">
      <c r="A226" s="285" t="s">
        <v>167</v>
      </c>
      <c r="B226" s="278" t="s">
        <v>1075</v>
      </c>
      <c r="C226" s="279" t="s">
        <v>524</v>
      </c>
      <c r="D226" s="159">
        <f>F226</f>
        <v>-81966.119</v>
      </c>
      <c r="E226" s="226" t="s">
        <v>523</v>
      </c>
      <c r="F226" s="249">
        <f>F228</f>
        <v>-81966.119</v>
      </c>
    </row>
    <row r="227" spans="1:6" ht="12.75">
      <c r="A227" s="285"/>
      <c r="B227" s="273" t="s">
        <v>258</v>
      </c>
      <c r="C227" s="279"/>
      <c r="D227" s="159"/>
      <c r="E227" s="226"/>
      <c r="F227" s="249"/>
    </row>
    <row r="228" spans="1:6" ht="12.75">
      <c r="A228" s="285" t="s">
        <v>168</v>
      </c>
      <c r="B228" s="280" t="s">
        <v>343</v>
      </c>
      <c r="C228" s="281" t="s">
        <v>348</v>
      </c>
      <c r="D228" s="159">
        <f>F228</f>
        <v>-81966.119</v>
      </c>
      <c r="E228" s="226" t="s">
        <v>523</v>
      </c>
      <c r="F228" s="249">
        <f>-'[3]Ekamutner'!$C$40</f>
        <v>-81966.119</v>
      </c>
    </row>
    <row r="229" spans="1:6" ht="15.75" customHeight="1">
      <c r="A229" s="288" t="s">
        <v>172</v>
      </c>
      <c r="B229" s="280" t="s">
        <v>344</v>
      </c>
      <c r="C229" s="290" t="s">
        <v>349</v>
      </c>
      <c r="D229" s="159"/>
      <c r="E229" s="226" t="s">
        <v>523</v>
      </c>
      <c r="F229" s="249"/>
    </row>
    <row r="230" spans="1:6" ht="25.5">
      <c r="A230" s="285" t="s">
        <v>173</v>
      </c>
      <c r="B230" s="280" t="s">
        <v>345</v>
      </c>
      <c r="C230" s="287" t="s">
        <v>350</v>
      </c>
      <c r="D230" s="159"/>
      <c r="E230" s="226" t="s">
        <v>523</v>
      </c>
      <c r="F230" s="249"/>
    </row>
    <row r="231" spans="1:6" ht="26.25" thickBot="1">
      <c r="A231" s="291" t="s">
        <v>174</v>
      </c>
      <c r="B231" s="292" t="s">
        <v>315</v>
      </c>
      <c r="C231" s="293" t="s">
        <v>351</v>
      </c>
      <c r="D231" s="152"/>
      <c r="E231" s="294" t="s">
        <v>523</v>
      </c>
      <c r="F231" s="295"/>
    </row>
    <row r="232" spans="1:6" s="286" customFormat="1" ht="12.75">
      <c r="A232" s="296"/>
      <c r="B232" s="297"/>
      <c r="C232" s="298"/>
      <c r="F232" s="299"/>
    </row>
    <row r="233" spans="1:6" s="286" customFormat="1" ht="12.75">
      <c r="A233" s="296"/>
      <c r="B233" s="300"/>
      <c r="C233" s="301"/>
      <c r="E233" s="302"/>
      <c r="F233" s="299"/>
    </row>
    <row r="234" spans="1:6" s="286" customFormat="1" ht="12.75">
      <c r="A234" s="296"/>
      <c r="B234" s="303"/>
      <c r="C234" s="301"/>
      <c r="E234" s="304"/>
      <c r="F234" s="299"/>
    </row>
    <row r="235" spans="1:6" s="286" customFormat="1" ht="12.75">
      <c r="A235" s="296"/>
      <c r="B235" s="305"/>
      <c r="C235" s="306"/>
      <c r="F235" s="299"/>
    </row>
    <row r="236" spans="1:6" s="286" customFormat="1" ht="12.75">
      <c r="A236" s="296"/>
      <c r="B236" s="300"/>
      <c r="C236" s="301"/>
      <c r="F236" s="299"/>
    </row>
    <row r="237" spans="1:6" s="286" customFormat="1" ht="12.75">
      <c r="A237" s="296"/>
      <c r="B237" s="307"/>
      <c r="C237" s="301"/>
      <c r="F237" s="299"/>
    </row>
    <row r="238" spans="1:6" s="286" customFormat="1" ht="12.75">
      <c r="A238" s="296"/>
      <c r="B238" s="307"/>
      <c r="C238" s="301"/>
      <c r="F238" s="299"/>
    </row>
    <row r="239" spans="1:6" s="286" customFormat="1" ht="12.75">
      <c r="A239" s="296"/>
      <c r="B239" s="307"/>
      <c r="C239" s="301"/>
      <c r="F239" s="299"/>
    </row>
    <row r="240" spans="1:6" s="286" customFormat="1" ht="12.75">
      <c r="A240" s="296"/>
      <c r="B240" s="307"/>
      <c r="C240" s="301"/>
      <c r="F240" s="299"/>
    </row>
    <row r="241" spans="1:6" s="286" customFormat="1" ht="12.75">
      <c r="A241" s="296"/>
      <c r="B241" s="305"/>
      <c r="C241" s="306"/>
      <c r="F241" s="299"/>
    </row>
    <row r="242" spans="1:6" s="286" customFormat="1" ht="12.75">
      <c r="A242" s="296"/>
      <c r="B242" s="307"/>
      <c r="C242" s="301"/>
      <c r="F242" s="299"/>
    </row>
    <row r="243" spans="1:6" s="286" customFormat="1" ht="12.75">
      <c r="A243" s="296"/>
      <c r="B243" s="307"/>
      <c r="C243" s="301"/>
      <c r="F243" s="299"/>
    </row>
    <row r="244" spans="1:6" s="286" customFormat="1" ht="12.75">
      <c r="A244" s="296"/>
      <c r="B244" s="307"/>
      <c r="C244" s="301"/>
      <c r="F244" s="299"/>
    </row>
    <row r="245" spans="1:6" s="286" customFormat="1" ht="12.75">
      <c r="A245" s="296"/>
      <c r="B245" s="307"/>
      <c r="C245" s="301"/>
      <c r="F245" s="299"/>
    </row>
    <row r="246" spans="1:6" s="286" customFormat="1" ht="12.75">
      <c r="A246" s="296"/>
      <c r="B246" s="307"/>
      <c r="C246" s="301"/>
      <c r="F246" s="299"/>
    </row>
    <row r="247" spans="1:6" s="286" customFormat="1" ht="12.75">
      <c r="A247" s="296"/>
      <c r="B247" s="307"/>
      <c r="C247" s="301"/>
      <c r="F247" s="299"/>
    </row>
    <row r="248" spans="1:6" s="286" customFormat="1" ht="12.75">
      <c r="A248" s="296"/>
      <c r="B248" s="305"/>
      <c r="C248" s="306"/>
      <c r="F248" s="299"/>
    </row>
    <row r="249" spans="1:6" s="286" customFormat="1" ht="12.75">
      <c r="A249" s="296"/>
      <c r="B249" s="307"/>
      <c r="C249" s="301"/>
      <c r="F249" s="299"/>
    </row>
    <row r="250" spans="1:6" s="286" customFormat="1" ht="12.75">
      <c r="A250" s="296"/>
      <c r="B250" s="300"/>
      <c r="C250" s="301"/>
      <c r="F250" s="299"/>
    </row>
    <row r="251" spans="1:6" s="286" customFormat="1" ht="12.75">
      <c r="A251" s="296"/>
      <c r="B251" s="307"/>
      <c r="C251" s="301"/>
      <c r="F251" s="299"/>
    </row>
    <row r="252" spans="1:6" s="286" customFormat="1" ht="12.75">
      <c r="A252" s="296"/>
      <c r="B252" s="308"/>
      <c r="C252" s="301"/>
      <c r="F252" s="299"/>
    </row>
    <row r="253" spans="1:6" s="286" customFormat="1" ht="12.75">
      <c r="A253" s="296"/>
      <c r="B253" s="305"/>
      <c r="C253" s="306"/>
      <c r="F253" s="299"/>
    </row>
    <row r="254" spans="1:6" s="286" customFormat="1" ht="12.75">
      <c r="A254" s="296"/>
      <c r="B254" s="307"/>
      <c r="C254" s="301"/>
      <c r="F254" s="299"/>
    </row>
    <row r="255" spans="1:6" s="286" customFormat="1" ht="12.75">
      <c r="A255" s="296"/>
      <c r="B255" s="307"/>
      <c r="C255" s="301"/>
      <c r="F255" s="299"/>
    </row>
    <row r="256" spans="1:6" s="286" customFormat="1" ht="12.75">
      <c r="A256" s="296"/>
      <c r="B256" s="305"/>
      <c r="C256" s="306"/>
      <c r="F256" s="299"/>
    </row>
    <row r="257" spans="1:6" s="286" customFormat="1" ht="12.75">
      <c r="A257" s="296"/>
      <c r="B257" s="307"/>
      <c r="C257" s="301"/>
      <c r="F257" s="299"/>
    </row>
    <row r="258" spans="1:6" s="286" customFormat="1" ht="12.75">
      <c r="A258" s="296"/>
      <c r="B258" s="307"/>
      <c r="C258" s="301"/>
      <c r="F258" s="299"/>
    </row>
    <row r="259" spans="1:6" s="286" customFormat="1" ht="12.75">
      <c r="A259" s="296"/>
      <c r="B259" s="308"/>
      <c r="C259" s="301"/>
      <c r="F259" s="299"/>
    </row>
    <row r="260" spans="1:6" s="286" customFormat="1" ht="12.75">
      <c r="A260" s="296"/>
      <c r="B260" s="305"/>
      <c r="C260" s="306"/>
      <c r="F260" s="299"/>
    </row>
    <row r="261" spans="1:6" s="286" customFormat="1" ht="12.75">
      <c r="A261" s="296"/>
      <c r="B261" s="307"/>
      <c r="C261" s="301"/>
      <c r="F261" s="299"/>
    </row>
    <row r="262" spans="1:6" s="286" customFormat="1" ht="12.75">
      <c r="A262" s="296"/>
      <c r="B262" s="307"/>
      <c r="C262" s="301"/>
      <c r="F262" s="299"/>
    </row>
    <row r="263" spans="1:6" s="286" customFormat="1" ht="12.75">
      <c r="A263" s="296"/>
      <c r="B263" s="305"/>
      <c r="C263" s="306"/>
      <c r="F263" s="299"/>
    </row>
    <row r="264" spans="1:6" s="286" customFormat="1" ht="12.75">
      <c r="A264" s="296"/>
      <c r="B264" s="307"/>
      <c r="C264" s="301"/>
      <c r="F264" s="299"/>
    </row>
    <row r="265" spans="1:6" s="286" customFormat="1" ht="12.75">
      <c r="A265" s="296"/>
      <c r="B265" s="307"/>
      <c r="C265" s="301"/>
      <c r="F265" s="299"/>
    </row>
    <row r="266" spans="1:6" s="286" customFormat="1" ht="12.75">
      <c r="A266" s="296"/>
      <c r="B266" s="307"/>
      <c r="C266" s="301"/>
      <c r="F266" s="299"/>
    </row>
    <row r="267" spans="1:6" s="286" customFormat="1" ht="12.75">
      <c r="A267" s="296"/>
      <c r="B267" s="307"/>
      <c r="C267" s="301"/>
      <c r="F267" s="299"/>
    </row>
    <row r="268" spans="1:6" s="286" customFormat="1" ht="12.75">
      <c r="A268" s="296"/>
      <c r="B268" s="307"/>
      <c r="C268" s="301"/>
      <c r="F268" s="299"/>
    </row>
    <row r="269" spans="1:6" s="286" customFormat="1" ht="12.75">
      <c r="A269" s="296"/>
      <c r="B269" s="305"/>
      <c r="C269" s="306"/>
      <c r="F269" s="299"/>
    </row>
    <row r="270" spans="1:6" s="286" customFormat="1" ht="12.75">
      <c r="A270" s="296"/>
      <c r="B270" s="307"/>
      <c r="C270" s="301"/>
      <c r="F270" s="299"/>
    </row>
    <row r="271" spans="1:6" s="286" customFormat="1" ht="12.75">
      <c r="A271" s="296"/>
      <c r="B271" s="307"/>
      <c r="C271" s="301"/>
      <c r="F271" s="299"/>
    </row>
    <row r="272" spans="1:6" s="286" customFormat="1" ht="12.75">
      <c r="A272" s="296"/>
      <c r="B272" s="307"/>
      <c r="C272" s="301"/>
      <c r="F272" s="299"/>
    </row>
    <row r="273" spans="1:6" s="286" customFormat="1" ht="12.75">
      <c r="A273" s="296"/>
      <c r="B273" s="300"/>
      <c r="C273" s="301"/>
      <c r="F273" s="299"/>
    </row>
    <row r="274" spans="1:6" s="286" customFormat="1" ht="12.75">
      <c r="A274" s="296"/>
      <c r="B274" s="300"/>
      <c r="C274" s="301"/>
      <c r="F274" s="299"/>
    </row>
    <row r="275" spans="1:6" s="286" customFormat="1" ht="12.75">
      <c r="A275" s="296"/>
      <c r="B275" s="300"/>
      <c r="C275" s="301"/>
      <c r="F275" s="299"/>
    </row>
    <row r="276" spans="1:6" s="286" customFormat="1" ht="12.75">
      <c r="A276" s="296"/>
      <c r="B276" s="300"/>
      <c r="C276" s="301"/>
      <c r="F276" s="299"/>
    </row>
    <row r="277" spans="1:6" s="286" customFormat="1" ht="12.75">
      <c r="A277" s="296"/>
      <c r="B277" s="300"/>
      <c r="C277" s="301"/>
      <c r="F277" s="299"/>
    </row>
    <row r="278" spans="1:6" s="286" customFormat="1" ht="12.75">
      <c r="A278" s="296"/>
      <c r="B278" s="307"/>
      <c r="C278" s="301"/>
      <c r="F278" s="299"/>
    </row>
    <row r="279" spans="1:6" s="286" customFormat="1" ht="12.75">
      <c r="A279" s="296"/>
      <c r="B279" s="307"/>
      <c r="C279" s="301"/>
      <c r="F279" s="299"/>
    </row>
    <row r="280" spans="1:6" s="286" customFormat="1" ht="12.75">
      <c r="A280" s="296"/>
      <c r="B280" s="307"/>
      <c r="C280" s="301"/>
      <c r="F280" s="299"/>
    </row>
    <row r="281" spans="1:6" s="286" customFormat="1" ht="12.75">
      <c r="A281" s="296"/>
      <c r="B281" s="303"/>
      <c r="C281" s="301"/>
      <c r="F281" s="299"/>
    </row>
    <row r="282" spans="1:6" s="286" customFormat="1" ht="12.75">
      <c r="A282" s="296"/>
      <c r="B282" s="300"/>
      <c r="C282" s="306"/>
      <c r="F282" s="299"/>
    </row>
    <row r="283" spans="1:6" s="286" customFormat="1" ht="65.25" customHeight="1">
      <c r="A283" s="296"/>
      <c r="B283" s="307"/>
      <c r="C283" s="301"/>
      <c r="F283" s="299"/>
    </row>
    <row r="284" spans="1:6" s="286" customFormat="1" ht="39.75" customHeight="1">
      <c r="A284" s="296"/>
      <c r="B284" s="307"/>
      <c r="C284" s="301"/>
      <c r="F284" s="299"/>
    </row>
    <row r="285" spans="1:6" s="286" customFormat="1" ht="12.75">
      <c r="A285" s="296"/>
      <c r="B285" s="307"/>
      <c r="C285" s="301"/>
      <c r="F285" s="299"/>
    </row>
    <row r="286" spans="1:6" s="286" customFormat="1" ht="12.75">
      <c r="A286" s="296"/>
      <c r="B286" s="307"/>
      <c r="C286" s="301"/>
      <c r="F286" s="299"/>
    </row>
    <row r="287" spans="1:6" s="286" customFormat="1" ht="12.75">
      <c r="A287" s="296"/>
      <c r="B287" s="307"/>
      <c r="C287" s="301"/>
      <c r="F287" s="299"/>
    </row>
    <row r="288" spans="1:6" s="286" customFormat="1" ht="12.75">
      <c r="A288" s="296"/>
      <c r="B288" s="307"/>
      <c r="C288" s="301"/>
      <c r="F288" s="299"/>
    </row>
    <row r="289" spans="1:6" s="286" customFormat="1" ht="12.75">
      <c r="A289" s="296"/>
      <c r="B289" s="307"/>
      <c r="C289" s="301"/>
      <c r="F289" s="299"/>
    </row>
    <row r="290" spans="1:6" s="286" customFormat="1" ht="12.75">
      <c r="A290" s="296"/>
      <c r="B290" s="307"/>
      <c r="C290" s="301"/>
      <c r="F290" s="299"/>
    </row>
    <row r="291" spans="1:6" s="286" customFormat="1" ht="12.75">
      <c r="A291" s="296"/>
      <c r="B291" s="307"/>
      <c r="C291" s="301"/>
      <c r="F291" s="299"/>
    </row>
    <row r="292" spans="1:6" s="286" customFormat="1" ht="12.75">
      <c r="A292" s="296"/>
      <c r="B292" s="307"/>
      <c r="C292" s="301"/>
      <c r="F292" s="299"/>
    </row>
    <row r="293" spans="1:6" s="286" customFormat="1" ht="12.75">
      <c r="A293" s="296"/>
      <c r="B293" s="307"/>
      <c r="C293" s="301"/>
      <c r="F293" s="299"/>
    </row>
    <row r="294" spans="1:6" s="286" customFormat="1" ht="12.75">
      <c r="A294" s="296"/>
      <c r="B294" s="307"/>
      <c r="C294" s="301"/>
      <c r="F294" s="299"/>
    </row>
    <row r="295" spans="1:6" s="286" customFormat="1" ht="12.75">
      <c r="A295" s="296"/>
      <c r="B295" s="307"/>
      <c r="C295" s="301"/>
      <c r="F295" s="299"/>
    </row>
    <row r="296" spans="1:6" s="286" customFormat="1" ht="12.75">
      <c r="A296" s="296"/>
      <c r="B296" s="309"/>
      <c r="C296" s="301"/>
      <c r="F296" s="299"/>
    </row>
    <row r="297" spans="1:6" s="286" customFormat="1" ht="12.75">
      <c r="A297" s="296"/>
      <c r="B297" s="307"/>
      <c r="C297" s="301"/>
      <c r="F297" s="299"/>
    </row>
    <row r="298" spans="1:6" s="286" customFormat="1" ht="12.75">
      <c r="A298" s="296"/>
      <c r="B298" s="310"/>
      <c r="C298" s="301"/>
      <c r="F298" s="299"/>
    </row>
    <row r="299" spans="1:6" s="286" customFormat="1" ht="12.75">
      <c r="A299" s="296"/>
      <c r="B299" s="310"/>
      <c r="C299" s="301"/>
      <c r="F299" s="299"/>
    </row>
    <row r="300" spans="1:6" s="286" customFormat="1" ht="12.75">
      <c r="A300" s="296"/>
      <c r="B300" s="310"/>
      <c r="C300" s="311"/>
      <c r="F300" s="299"/>
    </row>
    <row r="301" spans="1:6" s="286" customFormat="1" ht="12.75">
      <c r="A301" s="296"/>
      <c r="B301" s="310"/>
      <c r="C301" s="311"/>
      <c r="F301" s="299"/>
    </row>
    <row r="302" spans="1:6" s="286" customFormat="1" ht="12.75">
      <c r="A302" s="296"/>
      <c r="B302" s="312"/>
      <c r="C302" s="311"/>
      <c r="F302" s="299"/>
    </row>
    <row r="303" spans="1:6" s="286" customFormat="1" ht="12.75">
      <c r="A303" s="296"/>
      <c r="B303" s="307"/>
      <c r="C303" s="301"/>
      <c r="F303" s="299"/>
    </row>
    <row r="304" spans="1:6" s="286" customFormat="1" ht="12.75">
      <c r="A304" s="296"/>
      <c r="B304" s="307"/>
      <c r="C304" s="301"/>
      <c r="F304" s="299"/>
    </row>
    <row r="305" spans="1:6" s="286" customFormat="1" ht="12.75">
      <c r="A305" s="296"/>
      <c r="B305" s="307"/>
      <c r="C305" s="301"/>
      <c r="F305" s="299"/>
    </row>
    <row r="306" spans="1:6" s="286" customFormat="1" ht="12.75">
      <c r="A306" s="296"/>
      <c r="B306" s="307"/>
      <c r="C306" s="301"/>
      <c r="F306" s="299"/>
    </row>
    <row r="307" spans="1:6" s="286" customFormat="1" ht="12.75">
      <c r="A307" s="296"/>
      <c r="B307" s="313"/>
      <c r="C307" s="301"/>
      <c r="F307" s="299"/>
    </row>
    <row r="308" spans="1:6" s="286" customFormat="1" ht="12.75">
      <c r="A308" s="296"/>
      <c r="B308" s="313"/>
      <c r="C308" s="314"/>
      <c r="F308" s="299"/>
    </row>
    <row r="309" spans="1:6" s="286" customFormat="1" ht="12.75">
      <c r="A309" s="296"/>
      <c r="B309" s="315"/>
      <c r="C309" s="314"/>
      <c r="F309" s="299"/>
    </row>
    <row r="310" spans="1:6" s="286" customFormat="1" ht="12.75">
      <c r="A310" s="296"/>
      <c r="B310" s="313"/>
      <c r="C310" s="314"/>
      <c r="F310" s="299"/>
    </row>
    <row r="311" spans="1:6" s="286" customFormat="1" ht="12.75">
      <c r="A311" s="296"/>
      <c r="B311" s="313"/>
      <c r="C311" s="314"/>
      <c r="F311" s="299"/>
    </row>
    <row r="312" spans="1:6" s="286" customFormat="1" ht="12.75">
      <c r="A312" s="296"/>
      <c r="B312" s="313"/>
      <c r="C312" s="314"/>
      <c r="F312" s="299"/>
    </row>
    <row r="313" spans="1:6" s="286" customFormat="1" ht="12.75">
      <c r="A313" s="296"/>
      <c r="B313" s="313"/>
      <c r="C313" s="314"/>
      <c r="F313" s="299"/>
    </row>
    <row r="314" spans="1:6" s="286" customFormat="1" ht="12.75">
      <c r="A314" s="296"/>
      <c r="B314" s="313"/>
      <c r="C314" s="314"/>
      <c r="F314" s="299"/>
    </row>
    <row r="315" spans="1:6" s="286" customFormat="1" ht="12.75">
      <c r="A315" s="296"/>
      <c r="B315" s="313"/>
      <c r="C315" s="314"/>
      <c r="F315" s="299"/>
    </row>
    <row r="316" spans="1:6" s="286" customFormat="1" ht="12.75">
      <c r="A316" s="296"/>
      <c r="B316" s="313"/>
      <c r="C316" s="314"/>
      <c r="F316" s="299"/>
    </row>
    <row r="317" spans="1:6" s="286" customFormat="1" ht="12.75">
      <c r="A317" s="296"/>
      <c r="B317" s="313"/>
      <c r="C317" s="314"/>
      <c r="F317" s="299"/>
    </row>
    <row r="318" spans="1:6" s="286" customFormat="1" ht="12.75">
      <c r="A318" s="296"/>
      <c r="B318" s="313"/>
      <c r="C318" s="314"/>
      <c r="F318" s="299"/>
    </row>
    <row r="319" spans="1:6" s="286" customFormat="1" ht="12.75">
      <c r="A319" s="296"/>
      <c r="B319" s="313"/>
      <c r="C319" s="314"/>
      <c r="F319" s="299"/>
    </row>
    <row r="320" spans="1:6" s="286" customFormat="1" ht="12.75">
      <c r="A320" s="296"/>
      <c r="B320" s="313"/>
      <c r="C320" s="314"/>
      <c r="F320" s="299"/>
    </row>
    <row r="321" spans="1:6" s="286" customFormat="1" ht="12.75">
      <c r="A321" s="296"/>
      <c r="B321" s="313"/>
      <c r="C321" s="314"/>
      <c r="F321" s="299"/>
    </row>
    <row r="322" spans="1:6" s="286" customFormat="1" ht="12.75">
      <c r="A322" s="296"/>
      <c r="B322" s="313"/>
      <c r="C322" s="314"/>
      <c r="F322" s="299"/>
    </row>
    <row r="323" spans="1:6" s="286" customFormat="1" ht="12.75">
      <c r="A323" s="296"/>
      <c r="B323" s="313"/>
      <c r="C323" s="314"/>
      <c r="F323" s="299"/>
    </row>
    <row r="324" spans="1:6" s="286" customFormat="1" ht="12.75">
      <c r="A324" s="296"/>
      <c r="B324" s="313"/>
      <c r="C324" s="314"/>
      <c r="F324" s="299"/>
    </row>
    <row r="325" spans="1:6" s="286" customFormat="1" ht="12.75">
      <c r="A325" s="296"/>
      <c r="B325" s="313"/>
      <c r="C325" s="314"/>
      <c r="F325" s="299"/>
    </row>
    <row r="326" spans="1:6" s="286" customFormat="1" ht="12.75">
      <c r="A326" s="296"/>
      <c r="B326" s="313"/>
      <c r="C326" s="314"/>
      <c r="F326" s="299"/>
    </row>
    <row r="327" spans="1:6" s="286" customFormat="1" ht="12.75">
      <c r="A327" s="296"/>
      <c r="B327" s="313"/>
      <c r="C327" s="314"/>
      <c r="F327" s="299"/>
    </row>
    <row r="328" spans="1:6" s="286" customFormat="1" ht="12.75">
      <c r="A328" s="296"/>
      <c r="B328" s="313"/>
      <c r="C328" s="314"/>
      <c r="F328" s="299"/>
    </row>
    <row r="329" spans="1:6" s="286" customFormat="1" ht="12.75">
      <c r="A329" s="296"/>
      <c r="B329" s="313"/>
      <c r="C329" s="314"/>
      <c r="F329" s="299"/>
    </row>
    <row r="330" spans="1:6" s="286" customFormat="1" ht="12.75">
      <c r="A330" s="296"/>
      <c r="B330" s="313"/>
      <c r="C330" s="314"/>
      <c r="F330" s="299"/>
    </row>
    <row r="331" spans="1:6" s="286" customFormat="1" ht="12.75">
      <c r="A331" s="296"/>
      <c r="B331" s="313"/>
      <c r="C331" s="314"/>
      <c r="F331" s="299"/>
    </row>
    <row r="332" spans="1:6" s="286" customFormat="1" ht="12.75">
      <c r="A332" s="296"/>
      <c r="B332" s="313"/>
      <c r="C332" s="314"/>
      <c r="F332" s="299"/>
    </row>
    <row r="333" spans="1:6" s="286" customFormat="1" ht="12.75">
      <c r="A333" s="296"/>
      <c r="B333" s="313"/>
      <c r="C333" s="314"/>
      <c r="F333" s="299"/>
    </row>
    <row r="334" spans="1:6" s="286" customFormat="1" ht="12.75">
      <c r="A334" s="296"/>
      <c r="B334" s="316"/>
      <c r="C334" s="317"/>
      <c r="F334" s="299"/>
    </row>
    <row r="335" spans="1:6" s="286" customFormat="1" ht="12.75">
      <c r="A335" s="296"/>
      <c r="B335" s="313"/>
      <c r="C335" s="314"/>
      <c r="F335" s="299"/>
    </row>
    <row r="336" spans="1:6" s="286" customFormat="1" ht="12.75">
      <c r="A336" s="296"/>
      <c r="B336" s="313"/>
      <c r="C336" s="314"/>
      <c r="F336" s="299"/>
    </row>
    <row r="337" spans="1:6" s="286" customFormat="1" ht="12.75">
      <c r="A337" s="296"/>
      <c r="B337" s="313"/>
      <c r="C337" s="314"/>
      <c r="F337" s="299"/>
    </row>
    <row r="338" spans="1:6" s="286" customFormat="1" ht="12.75">
      <c r="A338" s="296"/>
      <c r="B338" s="313"/>
      <c r="C338" s="314"/>
      <c r="F338" s="299"/>
    </row>
    <row r="339" spans="1:6" s="286" customFormat="1" ht="12.75">
      <c r="A339" s="296"/>
      <c r="B339" s="313"/>
      <c r="C339" s="314"/>
      <c r="F339" s="299"/>
    </row>
    <row r="340" spans="1:6" s="286" customFormat="1" ht="12.75">
      <c r="A340" s="296"/>
      <c r="B340" s="313"/>
      <c r="C340" s="314"/>
      <c r="F340" s="299"/>
    </row>
    <row r="341" spans="1:6" s="286" customFormat="1" ht="12.75">
      <c r="A341" s="296"/>
      <c r="B341" s="313"/>
      <c r="C341" s="314"/>
      <c r="F341" s="299"/>
    </row>
    <row r="342" spans="1:6" s="286" customFormat="1" ht="12.75">
      <c r="A342" s="296"/>
      <c r="B342" s="313"/>
      <c r="C342" s="314"/>
      <c r="F342" s="299"/>
    </row>
    <row r="343" spans="1:6" s="286" customFormat="1" ht="12.75">
      <c r="A343" s="296"/>
      <c r="B343" s="313"/>
      <c r="C343" s="314"/>
      <c r="F343" s="299"/>
    </row>
    <row r="344" spans="1:6" s="286" customFormat="1" ht="12.75">
      <c r="A344" s="296"/>
      <c r="B344" s="313"/>
      <c r="C344" s="314"/>
      <c r="F344" s="299"/>
    </row>
    <row r="345" spans="1:6" s="286" customFormat="1" ht="12.75">
      <c r="A345" s="296"/>
      <c r="B345" s="313"/>
      <c r="C345" s="314"/>
      <c r="F345" s="299"/>
    </row>
    <row r="346" spans="1:6" s="286" customFormat="1" ht="12.75">
      <c r="A346" s="296"/>
      <c r="B346" s="313"/>
      <c r="C346" s="314"/>
      <c r="F346" s="299"/>
    </row>
    <row r="347" spans="1:6" s="286" customFormat="1" ht="12.75">
      <c r="A347" s="296"/>
      <c r="B347" s="313"/>
      <c r="C347" s="314"/>
      <c r="F347" s="299"/>
    </row>
    <row r="348" spans="1:6" s="286" customFormat="1" ht="12.75">
      <c r="A348" s="296"/>
      <c r="B348" s="313"/>
      <c r="C348" s="314"/>
      <c r="F348" s="299"/>
    </row>
    <row r="349" spans="1:6" s="286" customFormat="1" ht="12.75">
      <c r="A349" s="296"/>
      <c r="B349" s="313"/>
      <c r="C349" s="314"/>
      <c r="F349" s="299"/>
    </row>
    <row r="350" spans="1:6" s="286" customFormat="1" ht="12.75">
      <c r="A350" s="296"/>
      <c r="B350" s="318"/>
      <c r="C350" s="301"/>
      <c r="F350" s="299"/>
    </row>
    <row r="351" spans="1:6" s="286" customFormat="1" ht="12.75">
      <c r="A351" s="296"/>
      <c r="B351" s="310"/>
      <c r="C351" s="311"/>
      <c r="F351" s="299"/>
    </row>
    <row r="352" spans="1:6" s="286" customFormat="1" ht="12.75">
      <c r="A352" s="296"/>
      <c r="B352" s="310"/>
      <c r="C352" s="319"/>
      <c r="F352" s="299"/>
    </row>
    <row r="353" spans="1:6" s="286" customFormat="1" ht="12.75">
      <c r="A353" s="296"/>
      <c r="B353" s="310"/>
      <c r="C353" s="319"/>
      <c r="F353" s="299"/>
    </row>
    <row r="354" spans="1:6" s="286" customFormat="1" ht="12.75">
      <c r="A354" s="296"/>
      <c r="B354" s="310"/>
      <c r="C354" s="319"/>
      <c r="F354" s="299"/>
    </row>
    <row r="355" spans="1:6" s="286" customFormat="1" ht="12.75">
      <c r="A355" s="296"/>
      <c r="B355" s="310"/>
      <c r="C355" s="319"/>
      <c r="F355" s="299"/>
    </row>
    <row r="356" spans="1:6" s="286" customFormat="1" ht="12.75">
      <c r="A356" s="296"/>
      <c r="B356" s="308"/>
      <c r="C356" s="319"/>
      <c r="F356" s="299"/>
    </row>
    <row r="357" spans="1:6" s="286" customFormat="1" ht="12.75">
      <c r="A357" s="296"/>
      <c r="B357" s="320"/>
      <c r="C357" s="321"/>
      <c r="F357" s="299"/>
    </row>
    <row r="358" spans="1:6" s="286" customFormat="1" ht="12.75">
      <c r="A358" s="296"/>
      <c r="B358" s="310"/>
      <c r="C358" s="319"/>
      <c r="F358" s="299"/>
    </row>
    <row r="359" spans="1:6" s="286" customFormat="1" ht="12.75">
      <c r="A359" s="296"/>
      <c r="B359" s="310"/>
      <c r="C359" s="319"/>
      <c r="F359" s="299"/>
    </row>
    <row r="360" spans="1:6" s="286" customFormat="1" ht="12.75">
      <c r="A360" s="296"/>
      <c r="B360" s="310"/>
      <c r="C360" s="319"/>
      <c r="F360" s="299"/>
    </row>
    <row r="361" spans="1:6" s="286" customFormat="1" ht="12.75">
      <c r="A361" s="296"/>
      <c r="B361" s="320"/>
      <c r="C361" s="321"/>
      <c r="F361" s="299"/>
    </row>
    <row r="362" spans="1:6" s="286" customFormat="1" ht="12.75">
      <c r="A362" s="296"/>
      <c r="B362" s="310"/>
      <c r="C362" s="319"/>
      <c r="F362" s="299"/>
    </row>
    <row r="363" spans="1:6" s="286" customFormat="1" ht="12.75">
      <c r="A363" s="296"/>
      <c r="B363" s="310"/>
      <c r="C363" s="319"/>
      <c r="F363" s="299"/>
    </row>
    <row r="364" spans="1:6" s="286" customFormat="1" ht="12.75">
      <c r="A364" s="296"/>
      <c r="B364" s="310"/>
      <c r="C364" s="319"/>
      <c r="F364" s="299"/>
    </row>
    <row r="365" spans="1:6" s="286" customFormat="1" ht="12.75">
      <c r="A365" s="296"/>
      <c r="B365" s="310"/>
      <c r="C365" s="319"/>
      <c r="F365" s="299"/>
    </row>
    <row r="366" spans="1:6" s="286" customFormat="1" ht="12.75">
      <c r="A366" s="296"/>
      <c r="B366" s="310"/>
      <c r="C366" s="319"/>
      <c r="F366" s="299"/>
    </row>
    <row r="367" spans="1:6" s="286" customFormat="1" ht="12.75">
      <c r="A367" s="296"/>
      <c r="B367" s="310"/>
      <c r="C367" s="319"/>
      <c r="F367" s="299"/>
    </row>
    <row r="368" spans="1:6" s="286" customFormat="1" ht="12.75">
      <c r="A368" s="296"/>
      <c r="B368" s="310"/>
      <c r="C368" s="319"/>
      <c r="F368" s="299"/>
    </row>
    <row r="369" spans="1:6" s="286" customFormat="1" ht="12.75">
      <c r="A369" s="296"/>
      <c r="B369" s="310"/>
      <c r="C369" s="319"/>
      <c r="F369" s="299"/>
    </row>
    <row r="370" spans="1:6" s="286" customFormat="1" ht="12.75">
      <c r="A370" s="296"/>
      <c r="B370" s="310"/>
      <c r="C370" s="319"/>
      <c r="F370" s="299"/>
    </row>
    <row r="371" spans="1:6" s="286" customFormat="1" ht="12.75">
      <c r="A371" s="296"/>
      <c r="B371" s="310"/>
      <c r="C371" s="319"/>
      <c r="F371" s="299"/>
    </row>
    <row r="372" spans="1:6" s="286" customFormat="1" ht="12.75">
      <c r="A372" s="296"/>
      <c r="B372" s="310"/>
      <c r="C372" s="319"/>
      <c r="F372" s="299"/>
    </row>
    <row r="373" spans="1:6" s="286" customFormat="1" ht="12.75">
      <c r="A373" s="296"/>
      <c r="B373" s="310"/>
      <c r="C373" s="319"/>
      <c r="F373" s="299"/>
    </row>
    <row r="374" spans="1:6" s="286" customFormat="1" ht="12.75">
      <c r="A374" s="296"/>
      <c r="B374" s="310"/>
      <c r="C374" s="319"/>
      <c r="F374" s="299"/>
    </row>
    <row r="375" spans="1:6" s="286" customFormat="1" ht="12.75">
      <c r="A375" s="296"/>
      <c r="B375" s="310"/>
      <c r="C375" s="319"/>
      <c r="F375" s="299"/>
    </row>
    <row r="376" spans="1:6" s="286" customFormat="1" ht="12.75">
      <c r="A376" s="296"/>
      <c r="B376" s="320"/>
      <c r="C376" s="321"/>
      <c r="F376" s="299"/>
    </row>
    <row r="377" spans="1:6" s="286" customFormat="1" ht="12.75">
      <c r="A377" s="296"/>
      <c r="B377" s="310"/>
      <c r="C377" s="319"/>
      <c r="F377" s="299"/>
    </row>
    <row r="378" spans="1:6" s="286" customFormat="1" ht="12.75">
      <c r="A378" s="296"/>
      <c r="B378" s="320"/>
      <c r="C378" s="317"/>
      <c r="F378" s="299"/>
    </row>
    <row r="379" spans="1:6" s="286" customFormat="1" ht="12.75">
      <c r="A379" s="296"/>
      <c r="B379" s="310"/>
      <c r="C379" s="319"/>
      <c r="F379" s="299"/>
    </row>
    <row r="380" spans="1:6" s="286" customFormat="1" ht="12.75">
      <c r="A380" s="296"/>
      <c r="B380" s="310"/>
      <c r="C380" s="319"/>
      <c r="F380" s="299"/>
    </row>
    <row r="381" spans="1:6" s="286" customFormat="1" ht="12.75">
      <c r="A381" s="296"/>
      <c r="B381" s="310"/>
      <c r="C381" s="319"/>
      <c r="F381" s="299"/>
    </row>
    <row r="382" spans="1:6" s="286" customFormat="1" ht="12.75">
      <c r="A382" s="296"/>
      <c r="B382" s="320"/>
      <c r="C382" s="317"/>
      <c r="F382" s="299"/>
    </row>
    <row r="383" spans="1:6" s="286" customFormat="1" ht="12.75">
      <c r="A383" s="296"/>
      <c r="B383" s="310"/>
      <c r="C383" s="319"/>
      <c r="F383" s="299"/>
    </row>
    <row r="384" spans="1:6" s="286" customFormat="1" ht="12.75">
      <c r="A384" s="296"/>
      <c r="B384" s="320"/>
      <c r="C384" s="321"/>
      <c r="F384" s="299"/>
    </row>
    <row r="385" spans="1:6" s="286" customFormat="1" ht="12.75">
      <c r="A385" s="296"/>
      <c r="B385" s="310"/>
      <c r="C385" s="319"/>
      <c r="F385" s="299"/>
    </row>
    <row r="386" spans="1:6" s="286" customFormat="1" ht="12.75">
      <c r="A386" s="296"/>
      <c r="B386" s="310"/>
      <c r="C386" s="319"/>
      <c r="F386" s="299"/>
    </row>
    <row r="387" spans="1:6" s="286" customFormat="1" ht="12.75">
      <c r="A387" s="296"/>
      <c r="B387" s="310"/>
      <c r="C387" s="319"/>
      <c r="F387" s="299"/>
    </row>
    <row r="388" spans="1:6" s="286" customFormat="1" ht="12.75">
      <c r="A388" s="296"/>
      <c r="B388" s="320"/>
      <c r="C388" s="321"/>
      <c r="F388" s="299"/>
    </row>
    <row r="389" spans="1:6" s="286" customFormat="1" ht="12.75">
      <c r="A389" s="296"/>
      <c r="B389" s="310"/>
      <c r="C389" s="319"/>
      <c r="F389" s="299"/>
    </row>
    <row r="390" spans="1:3" s="286" customFormat="1" ht="12.75">
      <c r="A390" s="296"/>
      <c r="B390" s="310"/>
      <c r="C390" s="319"/>
    </row>
    <row r="391" spans="1:3" s="286" customFormat="1" ht="14.25">
      <c r="A391" s="296"/>
      <c r="B391" s="322"/>
      <c r="C391" s="319"/>
    </row>
    <row r="392" spans="1:3" s="286" customFormat="1" ht="12.75">
      <c r="A392" s="296"/>
      <c r="B392" s="308"/>
      <c r="C392" s="319"/>
    </row>
    <row r="393" spans="1:5" s="286" customFormat="1" ht="12.75">
      <c r="A393" s="296"/>
      <c r="B393" s="320"/>
      <c r="C393" s="321"/>
      <c r="E393" s="299"/>
    </row>
    <row r="394" spans="1:5" s="286" customFormat="1" ht="12.75">
      <c r="A394" s="296"/>
      <c r="B394" s="308"/>
      <c r="C394" s="321"/>
      <c r="E394" s="299"/>
    </row>
    <row r="395" spans="1:5" s="286" customFormat="1" ht="12.75">
      <c r="A395" s="296"/>
      <c r="B395" s="310"/>
      <c r="C395" s="319"/>
      <c r="E395" s="299"/>
    </row>
    <row r="396" spans="1:5" s="286" customFormat="1" ht="12.75">
      <c r="A396" s="296"/>
      <c r="B396" s="310"/>
      <c r="C396" s="319"/>
      <c r="E396" s="299"/>
    </row>
    <row r="397" spans="1:5" s="286" customFormat="1" ht="12.75">
      <c r="A397" s="296"/>
      <c r="B397" s="310"/>
      <c r="C397" s="319"/>
      <c r="E397" s="299"/>
    </row>
    <row r="398" spans="1:5" s="286" customFormat="1" ht="12.75">
      <c r="A398" s="296"/>
      <c r="B398" s="310"/>
      <c r="C398" s="319"/>
      <c r="E398" s="299"/>
    </row>
    <row r="399" spans="1:5" s="286" customFormat="1" ht="12.75">
      <c r="A399" s="296"/>
      <c r="B399" s="310"/>
      <c r="C399" s="319"/>
      <c r="E399" s="299"/>
    </row>
    <row r="400" spans="1:5" s="286" customFormat="1" ht="12.75">
      <c r="A400" s="296"/>
      <c r="B400" s="310"/>
      <c r="C400" s="319"/>
      <c r="E400" s="299"/>
    </row>
    <row r="401" spans="1:5" s="286" customFormat="1" ht="12.75">
      <c r="A401" s="296"/>
      <c r="B401" s="310"/>
      <c r="C401" s="319"/>
      <c r="E401" s="299"/>
    </row>
    <row r="402" spans="1:5" s="286" customFormat="1" ht="12.75">
      <c r="A402" s="296"/>
      <c r="B402" s="310"/>
      <c r="C402" s="319"/>
      <c r="E402" s="299"/>
    </row>
    <row r="403" spans="1:5" s="286" customFormat="1" ht="12.75">
      <c r="A403" s="296"/>
      <c r="B403" s="310"/>
      <c r="C403" s="319"/>
      <c r="E403" s="299"/>
    </row>
    <row r="404" spans="1:5" s="286" customFormat="1" ht="12.75">
      <c r="A404" s="296"/>
      <c r="B404" s="310"/>
      <c r="C404" s="319"/>
      <c r="E404" s="299"/>
    </row>
    <row r="405" spans="1:5" s="286" customFormat="1" ht="12.75">
      <c r="A405" s="296"/>
      <c r="B405" s="310"/>
      <c r="C405" s="319"/>
      <c r="E405" s="299"/>
    </row>
    <row r="406" spans="1:5" s="286" customFormat="1" ht="12.75">
      <c r="A406" s="296"/>
      <c r="B406" s="310"/>
      <c r="C406" s="319"/>
      <c r="E406" s="299"/>
    </row>
    <row r="407" spans="1:5" s="286" customFormat="1" ht="12.75">
      <c r="A407" s="296"/>
      <c r="B407" s="310"/>
      <c r="C407" s="319"/>
      <c r="E407" s="299"/>
    </row>
    <row r="408" spans="1:5" s="286" customFormat="1" ht="12.75">
      <c r="A408" s="296"/>
      <c r="B408" s="310"/>
      <c r="C408" s="319"/>
      <c r="E408" s="299"/>
    </row>
    <row r="409" spans="1:5" s="286" customFormat="1" ht="12.75">
      <c r="A409" s="296"/>
      <c r="B409" s="310"/>
      <c r="C409" s="319"/>
      <c r="E409" s="299"/>
    </row>
    <row r="410" spans="1:5" s="286" customFormat="1" ht="12.75">
      <c r="A410" s="296"/>
      <c r="B410" s="310"/>
      <c r="C410" s="319"/>
      <c r="E410" s="299"/>
    </row>
    <row r="411" spans="1:5" s="286" customFormat="1" ht="12.75">
      <c r="A411" s="296"/>
      <c r="B411" s="308"/>
      <c r="C411" s="319"/>
      <c r="E411" s="299"/>
    </row>
    <row r="412" spans="1:5" s="286" customFormat="1" ht="12.75">
      <c r="A412" s="296"/>
      <c r="B412" s="310"/>
      <c r="C412" s="319"/>
      <c r="E412" s="299"/>
    </row>
    <row r="413" spans="1:5" s="286" customFormat="1" ht="12.75">
      <c r="A413" s="296"/>
      <c r="B413" s="310"/>
      <c r="C413" s="319"/>
      <c r="E413" s="299"/>
    </row>
    <row r="414" spans="1:5" s="286" customFormat="1" ht="12.75">
      <c r="A414" s="296"/>
      <c r="B414" s="310"/>
      <c r="C414" s="319"/>
      <c r="E414" s="299"/>
    </row>
    <row r="415" spans="1:5" s="286" customFormat="1" ht="12.75">
      <c r="A415" s="296"/>
      <c r="B415" s="310"/>
      <c r="C415" s="319"/>
      <c r="E415" s="299"/>
    </row>
    <row r="416" spans="1:5" s="286" customFormat="1" ht="12.75">
      <c r="A416" s="296"/>
      <c r="B416" s="310"/>
      <c r="C416" s="319"/>
      <c r="E416" s="299"/>
    </row>
    <row r="417" spans="1:5" s="286" customFormat="1" ht="12.75">
      <c r="A417" s="296"/>
      <c r="B417" s="310"/>
      <c r="C417" s="319"/>
      <c r="E417" s="299"/>
    </row>
    <row r="418" spans="1:5" s="286" customFormat="1" ht="12.75">
      <c r="A418" s="296"/>
      <c r="B418" s="310"/>
      <c r="C418" s="319"/>
      <c r="E418" s="299"/>
    </row>
    <row r="419" spans="1:5" s="286" customFormat="1" ht="12.75">
      <c r="A419" s="296"/>
      <c r="B419" s="310"/>
      <c r="C419" s="319"/>
      <c r="E419" s="299"/>
    </row>
    <row r="420" spans="1:5" s="286" customFormat="1" ht="12.75">
      <c r="A420" s="296"/>
      <c r="B420" s="310"/>
      <c r="C420" s="319"/>
      <c r="E420" s="299"/>
    </row>
    <row r="421" spans="1:5" s="286" customFormat="1" ht="12.75">
      <c r="A421" s="296"/>
      <c r="B421" s="310"/>
      <c r="C421" s="319"/>
      <c r="E421" s="299"/>
    </row>
    <row r="422" spans="1:5" s="286" customFormat="1" ht="12.75">
      <c r="A422" s="296"/>
      <c r="B422" s="310"/>
      <c r="C422" s="319"/>
      <c r="E422" s="299"/>
    </row>
    <row r="423" spans="1:5" s="286" customFormat="1" ht="12.75">
      <c r="A423" s="296"/>
      <c r="B423" s="310"/>
      <c r="C423" s="319"/>
      <c r="E423" s="299"/>
    </row>
    <row r="424" spans="1:5" s="286" customFormat="1" ht="12.75">
      <c r="A424" s="296"/>
      <c r="B424" s="310"/>
      <c r="C424" s="319"/>
      <c r="E424" s="299"/>
    </row>
    <row r="425" spans="1:5" s="286" customFormat="1" ht="12.75">
      <c r="A425" s="296"/>
      <c r="B425" s="310"/>
      <c r="C425" s="319"/>
      <c r="E425" s="299"/>
    </row>
    <row r="426" spans="1:5" s="286" customFormat="1" ht="12.75">
      <c r="A426" s="296"/>
      <c r="B426" s="310"/>
      <c r="C426" s="319"/>
      <c r="E426" s="299"/>
    </row>
    <row r="427" spans="1:5" s="286" customFormat="1" ht="12.75">
      <c r="A427" s="296"/>
      <c r="B427" s="310"/>
      <c r="C427" s="319"/>
      <c r="E427" s="299"/>
    </row>
    <row r="428" spans="1:5" s="286" customFormat="1" ht="12.75">
      <c r="A428" s="296"/>
      <c r="B428" s="310"/>
      <c r="C428" s="319"/>
      <c r="E428" s="299"/>
    </row>
    <row r="429" spans="1:5" s="286" customFormat="1" ht="12.75">
      <c r="A429" s="296"/>
      <c r="B429" s="310"/>
      <c r="C429" s="319"/>
      <c r="E429" s="299"/>
    </row>
    <row r="430" spans="1:5" s="286" customFormat="1" ht="12.75">
      <c r="A430" s="296"/>
      <c r="B430" s="310"/>
      <c r="C430" s="319"/>
      <c r="E430" s="299"/>
    </row>
    <row r="431" spans="1:5" s="286" customFormat="1" ht="12.75">
      <c r="A431" s="296"/>
      <c r="B431" s="310"/>
      <c r="C431" s="319"/>
      <c r="E431" s="299"/>
    </row>
    <row r="432" spans="1:5" s="286" customFormat="1" ht="12.75">
      <c r="A432" s="296"/>
      <c r="B432" s="310"/>
      <c r="C432" s="319"/>
      <c r="E432" s="299"/>
    </row>
    <row r="433" spans="1:5" s="286" customFormat="1" ht="12.75">
      <c r="A433" s="296"/>
      <c r="B433" s="310"/>
      <c r="C433" s="319"/>
      <c r="E433" s="299"/>
    </row>
    <row r="434" spans="1:5" s="286" customFormat="1" ht="12.75">
      <c r="A434" s="296"/>
      <c r="B434" s="310"/>
      <c r="C434" s="319"/>
      <c r="E434" s="299"/>
    </row>
    <row r="435" spans="1:5" s="286" customFormat="1" ht="12.75">
      <c r="A435" s="296"/>
      <c r="B435" s="310"/>
      <c r="C435" s="319"/>
      <c r="E435" s="299"/>
    </row>
    <row r="436" spans="1:5" s="286" customFormat="1" ht="12.75">
      <c r="A436" s="296"/>
      <c r="B436" s="310"/>
      <c r="C436" s="319"/>
      <c r="E436" s="299"/>
    </row>
    <row r="437" spans="1:5" s="286" customFormat="1" ht="12.75">
      <c r="A437" s="296"/>
      <c r="B437" s="310"/>
      <c r="C437" s="319"/>
      <c r="E437" s="299"/>
    </row>
    <row r="438" spans="1:5" s="286" customFormat="1" ht="12.75">
      <c r="A438" s="296"/>
      <c r="B438" s="323"/>
      <c r="C438" s="319"/>
      <c r="E438" s="299"/>
    </row>
    <row r="439" spans="1:5" s="286" customFormat="1" ht="12.75">
      <c r="A439" s="296"/>
      <c r="B439" s="310"/>
      <c r="C439" s="319"/>
      <c r="E439" s="299"/>
    </row>
    <row r="440" spans="1:5" s="286" customFormat="1" ht="12.75">
      <c r="A440" s="296"/>
      <c r="B440" s="310"/>
      <c r="C440" s="319"/>
      <c r="E440" s="299"/>
    </row>
    <row r="441" spans="1:5" s="286" customFormat="1" ht="12.75">
      <c r="A441" s="296"/>
      <c r="B441" s="310"/>
      <c r="C441" s="319"/>
      <c r="E441" s="299"/>
    </row>
    <row r="442" spans="1:5" s="286" customFormat="1" ht="12.75">
      <c r="A442" s="296"/>
      <c r="B442" s="310"/>
      <c r="C442" s="319"/>
      <c r="E442" s="299"/>
    </row>
    <row r="443" spans="1:5" s="286" customFormat="1" ht="12.75">
      <c r="A443" s="296"/>
      <c r="B443" s="310"/>
      <c r="C443" s="319"/>
      <c r="E443" s="299"/>
    </row>
    <row r="444" spans="1:5" s="286" customFormat="1" ht="12.75">
      <c r="A444" s="296"/>
      <c r="B444" s="310"/>
      <c r="C444" s="319"/>
      <c r="E444" s="299"/>
    </row>
    <row r="445" spans="1:5" s="286" customFormat="1" ht="12.75">
      <c r="A445" s="296"/>
      <c r="B445" s="310"/>
      <c r="C445" s="319"/>
      <c r="E445" s="299"/>
    </row>
    <row r="446" spans="1:5" s="286" customFormat="1" ht="12.75">
      <c r="A446" s="296"/>
      <c r="B446" s="310"/>
      <c r="C446" s="319"/>
      <c r="E446" s="299"/>
    </row>
    <row r="447" spans="1:5" s="286" customFormat="1" ht="12.75">
      <c r="A447" s="296"/>
      <c r="B447" s="310"/>
      <c r="C447" s="319"/>
      <c r="E447" s="299"/>
    </row>
    <row r="448" spans="1:5" s="286" customFormat="1" ht="12.75">
      <c r="A448" s="296"/>
      <c r="B448" s="310"/>
      <c r="C448" s="319"/>
      <c r="E448" s="299"/>
    </row>
    <row r="449" spans="1:5" s="286" customFormat="1" ht="12.75">
      <c r="A449" s="296"/>
      <c r="B449" s="310"/>
      <c r="C449" s="319"/>
      <c r="E449" s="299"/>
    </row>
    <row r="450" spans="1:5" s="286" customFormat="1" ht="12.75">
      <c r="A450" s="296"/>
      <c r="B450" s="310"/>
      <c r="C450" s="319"/>
      <c r="E450" s="299"/>
    </row>
    <row r="451" spans="1:5" s="286" customFormat="1" ht="12.75">
      <c r="A451" s="296"/>
      <c r="B451" s="310"/>
      <c r="C451" s="319"/>
      <c r="E451" s="299"/>
    </row>
    <row r="452" spans="1:5" s="286" customFormat="1" ht="12.75">
      <c r="A452" s="296"/>
      <c r="B452" s="310"/>
      <c r="C452" s="319"/>
      <c r="E452" s="299"/>
    </row>
    <row r="453" spans="1:5" s="286" customFormat="1" ht="12.75">
      <c r="A453" s="296"/>
      <c r="B453" s="310"/>
      <c r="C453" s="319"/>
      <c r="E453" s="299"/>
    </row>
    <row r="454" spans="1:5" s="286" customFormat="1" ht="12.75">
      <c r="A454" s="296"/>
      <c r="B454" s="310"/>
      <c r="C454" s="319"/>
      <c r="E454" s="299"/>
    </row>
    <row r="455" spans="1:5" s="286" customFormat="1" ht="12.75">
      <c r="A455" s="296"/>
      <c r="B455" s="310"/>
      <c r="C455" s="319"/>
      <c r="E455" s="299"/>
    </row>
    <row r="456" spans="1:5" s="286" customFormat="1" ht="12.75">
      <c r="A456" s="296"/>
      <c r="B456" s="310"/>
      <c r="C456" s="319"/>
      <c r="E456" s="299"/>
    </row>
    <row r="457" spans="1:5" s="286" customFormat="1" ht="12.75">
      <c r="A457" s="296"/>
      <c r="B457" s="310"/>
      <c r="C457" s="319"/>
      <c r="E457" s="299"/>
    </row>
    <row r="458" spans="1:5" s="286" customFormat="1" ht="12.75">
      <c r="A458" s="296"/>
      <c r="B458" s="310"/>
      <c r="C458" s="319"/>
      <c r="E458" s="299"/>
    </row>
    <row r="459" spans="1:5" s="286" customFormat="1" ht="12.75">
      <c r="A459" s="296"/>
      <c r="B459" s="310"/>
      <c r="C459" s="319"/>
      <c r="E459" s="299"/>
    </row>
    <row r="460" spans="1:5" s="286" customFormat="1" ht="12.75">
      <c r="A460" s="296"/>
      <c r="B460" s="310"/>
      <c r="C460" s="319"/>
      <c r="E460" s="299"/>
    </row>
    <row r="461" spans="1:5" s="286" customFormat="1" ht="12.75">
      <c r="A461" s="296"/>
      <c r="B461" s="310"/>
      <c r="C461" s="319"/>
      <c r="E461" s="299"/>
    </row>
    <row r="462" spans="1:5" s="286" customFormat="1" ht="12.75">
      <c r="A462" s="296"/>
      <c r="B462" s="310"/>
      <c r="C462" s="319"/>
      <c r="E462" s="299"/>
    </row>
    <row r="463" spans="1:5" s="286" customFormat="1" ht="12.75">
      <c r="A463" s="296"/>
      <c r="B463" s="310"/>
      <c r="C463" s="319"/>
      <c r="E463" s="299"/>
    </row>
    <row r="464" spans="1:5" s="286" customFormat="1" ht="12.75">
      <c r="A464" s="296"/>
      <c r="B464" s="310"/>
      <c r="C464" s="319"/>
      <c r="E464" s="299"/>
    </row>
    <row r="465" spans="1:5" s="286" customFormat="1" ht="12.75">
      <c r="A465" s="296"/>
      <c r="B465" s="324"/>
      <c r="C465" s="317"/>
      <c r="E465" s="299"/>
    </row>
    <row r="466" spans="1:5" s="286" customFormat="1" ht="12.75">
      <c r="A466" s="296"/>
      <c r="B466" s="308"/>
      <c r="C466" s="319"/>
      <c r="E466" s="299"/>
    </row>
    <row r="467" spans="1:5" s="286" customFormat="1" ht="12.75">
      <c r="A467" s="296"/>
      <c r="B467" s="310"/>
      <c r="C467" s="319"/>
      <c r="E467" s="299"/>
    </row>
    <row r="468" spans="1:5" s="286" customFormat="1" ht="12.75">
      <c r="A468" s="296"/>
      <c r="B468" s="310"/>
      <c r="C468" s="319"/>
      <c r="E468" s="299"/>
    </row>
    <row r="469" spans="1:5" s="286" customFormat="1" ht="12.75">
      <c r="A469" s="296"/>
      <c r="B469" s="310"/>
      <c r="C469" s="319"/>
      <c r="E469" s="299"/>
    </row>
    <row r="470" spans="1:5" s="286" customFormat="1" ht="12.75">
      <c r="A470" s="296"/>
      <c r="B470" s="310"/>
      <c r="C470" s="319"/>
      <c r="E470" s="299"/>
    </row>
    <row r="471" spans="1:5" s="286" customFormat="1" ht="12.75">
      <c r="A471" s="296"/>
      <c r="B471" s="310"/>
      <c r="C471" s="319"/>
      <c r="E471" s="299"/>
    </row>
    <row r="472" spans="1:5" s="286" customFormat="1" ht="12.75">
      <c r="A472" s="296"/>
      <c r="B472" s="310"/>
      <c r="C472" s="319"/>
      <c r="E472" s="299"/>
    </row>
    <row r="473" spans="1:5" s="286" customFormat="1" ht="12.75">
      <c r="A473" s="296"/>
      <c r="B473" s="310"/>
      <c r="C473" s="319"/>
      <c r="E473" s="299"/>
    </row>
    <row r="474" spans="1:5" s="286" customFormat="1" ht="12.75">
      <c r="A474" s="296"/>
      <c r="B474" s="310"/>
      <c r="C474" s="319"/>
      <c r="E474" s="299"/>
    </row>
    <row r="475" spans="1:5" s="286" customFormat="1" ht="12.75">
      <c r="A475" s="296"/>
      <c r="B475" s="310"/>
      <c r="C475" s="319"/>
      <c r="E475" s="299"/>
    </row>
    <row r="476" spans="1:5" s="286" customFormat="1" ht="12.75">
      <c r="A476" s="296"/>
      <c r="B476" s="310"/>
      <c r="C476" s="319"/>
      <c r="E476" s="299"/>
    </row>
    <row r="477" spans="1:5" s="286" customFormat="1" ht="12.75">
      <c r="A477" s="296"/>
      <c r="B477" s="310"/>
      <c r="C477" s="319"/>
      <c r="E477" s="299"/>
    </row>
    <row r="478" spans="1:5" s="286" customFormat="1" ht="12.75">
      <c r="A478" s="296"/>
      <c r="B478" s="310"/>
      <c r="C478" s="319"/>
      <c r="E478" s="299"/>
    </row>
    <row r="479" spans="1:5" s="286" customFormat="1" ht="12.75">
      <c r="A479" s="296"/>
      <c r="B479" s="310"/>
      <c r="C479" s="319"/>
      <c r="E479" s="299"/>
    </row>
    <row r="480" spans="1:5" s="286" customFormat="1" ht="12.75">
      <c r="A480" s="296"/>
      <c r="B480" s="310"/>
      <c r="C480" s="319"/>
      <c r="E480" s="299"/>
    </row>
    <row r="481" spans="1:5" s="286" customFormat="1" ht="12.75">
      <c r="A481" s="296"/>
      <c r="B481" s="310"/>
      <c r="C481" s="319"/>
      <c r="E481" s="299"/>
    </row>
    <row r="482" spans="1:5" s="286" customFormat="1" ht="12.75">
      <c r="A482" s="296"/>
      <c r="B482" s="308"/>
      <c r="C482" s="319"/>
      <c r="E482" s="299"/>
    </row>
    <row r="483" spans="1:5" s="286" customFormat="1" ht="12.75">
      <c r="A483" s="296"/>
      <c r="B483" s="310"/>
      <c r="C483" s="319"/>
      <c r="E483" s="299"/>
    </row>
    <row r="484" spans="1:5" s="286" customFormat="1" ht="12.75">
      <c r="A484" s="296"/>
      <c r="B484" s="310"/>
      <c r="C484" s="319"/>
      <c r="E484" s="299"/>
    </row>
    <row r="485" spans="1:5" s="286" customFormat="1" ht="12.75">
      <c r="A485" s="296"/>
      <c r="B485" s="310"/>
      <c r="C485" s="319"/>
      <c r="E485" s="299"/>
    </row>
    <row r="486" spans="1:5" s="286" customFormat="1" ht="12.75">
      <c r="A486" s="296"/>
      <c r="B486" s="310"/>
      <c r="C486" s="319"/>
      <c r="E486" s="299"/>
    </row>
    <row r="487" spans="1:5" s="286" customFormat="1" ht="12.75">
      <c r="A487" s="296"/>
      <c r="B487" s="308"/>
      <c r="C487" s="319"/>
      <c r="E487" s="299"/>
    </row>
    <row r="488" spans="1:5" s="286" customFormat="1" ht="12.75">
      <c r="A488" s="296"/>
      <c r="B488" s="310"/>
      <c r="C488" s="319"/>
      <c r="E488" s="299"/>
    </row>
    <row r="489" spans="1:5" s="286" customFormat="1" ht="12.75">
      <c r="A489" s="296"/>
      <c r="B489" s="310"/>
      <c r="C489" s="319"/>
      <c r="E489" s="299"/>
    </row>
    <row r="490" spans="1:5" s="286" customFormat="1" ht="12.75">
      <c r="A490" s="296"/>
      <c r="B490" s="310"/>
      <c r="C490" s="319"/>
      <c r="E490" s="299"/>
    </row>
    <row r="491" spans="1:5" s="286" customFormat="1" ht="12.75">
      <c r="A491" s="296"/>
      <c r="B491" s="310"/>
      <c r="C491" s="319"/>
      <c r="E491" s="299"/>
    </row>
    <row r="492" spans="1:5" s="286" customFormat="1" ht="12.75">
      <c r="A492" s="296"/>
      <c r="B492" s="310"/>
      <c r="C492" s="319"/>
      <c r="E492" s="299"/>
    </row>
    <row r="493" spans="1:5" s="286" customFormat="1" ht="12.75">
      <c r="A493" s="296"/>
      <c r="B493" s="310"/>
      <c r="C493" s="319"/>
      <c r="E493" s="299"/>
    </row>
    <row r="494" spans="1:5" s="286" customFormat="1" ht="12.75">
      <c r="A494" s="296"/>
      <c r="B494" s="310"/>
      <c r="C494" s="319"/>
      <c r="E494" s="299"/>
    </row>
    <row r="495" spans="1:5" s="286" customFormat="1" ht="12.75">
      <c r="A495" s="296"/>
      <c r="B495" s="310"/>
      <c r="C495" s="319"/>
      <c r="E495" s="299"/>
    </row>
    <row r="496" spans="1:5" s="286" customFormat="1" ht="12.75">
      <c r="A496" s="296"/>
      <c r="B496" s="310"/>
      <c r="C496" s="319"/>
      <c r="E496" s="299"/>
    </row>
    <row r="497" spans="1:5" s="286" customFormat="1" ht="12.75">
      <c r="A497" s="296"/>
      <c r="B497" s="310"/>
      <c r="C497" s="319"/>
      <c r="E497" s="299"/>
    </row>
    <row r="498" spans="1:5" s="286" customFormat="1" ht="12.75">
      <c r="A498" s="296"/>
      <c r="B498" s="310"/>
      <c r="C498" s="319"/>
      <c r="E498" s="299"/>
    </row>
    <row r="499" spans="1:5" s="286" customFormat="1" ht="12.75">
      <c r="A499" s="296"/>
      <c r="B499" s="310"/>
      <c r="C499" s="319"/>
      <c r="E499" s="299"/>
    </row>
    <row r="500" spans="1:5" s="286" customFormat="1" ht="12.75">
      <c r="A500" s="296"/>
      <c r="B500" s="310"/>
      <c r="C500" s="314"/>
      <c r="E500" s="299"/>
    </row>
    <row r="501" spans="1:5" s="286" customFormat="1" ht="12.75">
      <c r="A501" s="296"/>
      <c r="B501" s="310"/>
      <c r="C501" s="319"/>
      <c r="E501" s="299"/>
    </row>
    <row r="502" spans="1:5" s="286" customFormat="1" ht="12.75">
      <c r="A502" s="296"/>
      <c r="B502" s="310"/>
      <c r="C502" s="319"/>
      <c r="E502" s="299"/>
    </row>
    <row r="503" spans="1:5" s="286" customFormat="1" ht="12.75">
      <c r="A503" s="296"/>
      <c r="B503" s="310"/>
      <c r="C503" s="319"/>
      <c r="E503" s="299"/>
    </row>
    <row r="504" spans="1:5" s="286" customFormat="1" ht="12.75">
      <c r="A504" s="296"/>
      <c r="B504" s="310"/>
      <c r="C504" s="319"/>
      <c r="E504" s="299"/>
    </row>
    <row r="505" spans="1:5" s="286" customFormat="1" ht="12.75">
      <c r="A505" s="296"/>
      <c r="B505" s="310"/>
      <c r="C505" s="319"/>
      <c r="E505" s="299"/>
    </row>
    <row r="506" spans="1:5" s="286" customFormat="1" ht="12.75">
      <c r="A506" s="296"/>
      <c r="B506" s="308"/>
      <c r="C506" s="319"/>
      <c r="E506" s="299"/>
    </row>
    <row r="507" spans="1:5" s="286" customFormat="1" ht="12.75">
      <c r="A507" s="296"/>
      <c r="B507" s="310"/>
      <c r="C507" s="319"/>
      <c r="E507" s="299"/>
    </row>
    <row r="508" spans="1:5" s="286" customFormat="1" ht="12.75">
      <c r="A508" s="296"/>
      <c r="B508" s="310"/>
      <c r="C508" s="319"/>
      <c r="E508" s="299"/>
    </row>
    <row r="509" spans="1:5" s="286" customFormat="1" ht="12.75">
      <c r="A509" s="296"/>
      <c r="B509" s="310"/>
      <c r="C509" s="319"/>
      <c r="E509" s="299"/>
    </row>
    <row r="510" spans="1:5" s="286" customFormat="1" ht="12.75">
      <c r="A510" s="296"/>
      <c r="B510" s="310"/>
      <c r="C510" s="319"/>
      <c r="E510" s="299"/>
    </row>
    <row r="511" spans="1:5" s="286" customFormat="1" ht="12.75">
      <c r="A511" s="296"/>
      <c r="B511" s="310"/>
      <c r="C511" s="319"/>
      <c r="E511" s="299"/>
    </row>
    <row r="512" spans="1:5" s="286" customFormat="1" ht="12.75">
      <c r="A512" s="296"/>
      <c r="B512" s="310"/>
      <c r="C512" s="319"/>
      <c r="E512" s="299"/>
    </row>
    <row r="513" spans="1:5" s="286" customFormat="1" ht="12.75">
      <c r="A513" s="296"/>
      <c r="B513" s="310"/>
      <c r="C513" s="319"/>
      <c r="E513" s="299"/>
    </row>
    <row r="514" spans="1:5" s="286" customFormat="1" ht="12.75">
      <c r="A514" s="296"/>
      <c r="B514" s="320"/>
      <c r="C514" s="321"/>
      <c r="E514" s="299"/>
    </row>
    <row r="515" spans="1:5" s="286" customFormat="1" ht="12.75">
      <c r="A515" s="296"/>
      <c r="B515" s="308"/>
      <c r="C515" s="319"/>
      <c r="E515" s="299"/>
    </row>
    <row r="516" spans="1:5" s="286" customFormat="1" ht="12.75">
      <c r="A516" s="296"/>
      <c r="B516" s="310"/>
      <c r="C516" s="319"/>
      <c r="E516" s="299"/>
    </row>
    <row r="517" spans="1:5" s="286" customFormat="1" ht="12.75">
      <c r="A517" s="296"/>
      <c r="B517" s="310"/>
      <c r="C517" s="319"/>
      <c r="E517" s="299"/>
    </row>
    <row r="518" spans="1:5" s="286" customFormat="1" ht="12.75">
      <c r="A518" s="296"/>
      <c r="B518" s="310"/>
      <c r="C518" s="319"/>
      <c r="E518" s="299"/>
    </row>
    <row r="519" spans="1:5" s="286" customFormat="1" ht="12.75">
      <c r="A519" s="296"/>
      <c r="B519" s="310"/>
      <c r="C519" s="319"/>
      <c r="E519" s="299"/>
    </row>
    <row r="520" spans="1:5" s="286" customFormat="1" ht="12.75">
      <c r="A520" s="296"/>
      <c r="B520" s="310"/>
      <c r="C520" s="319"/>
      <c r="E520" s="299"/>
    </row>
    <row r="521" spans="1:5" s="286" customFormat="1" ht="12.75">
      <c r="A521" s="296"/>
      <c r="B521" s="310"/>
      <c r="C521" s="319"/>
      <c r="E521" s="299"/>
    </row>
    <row r="522" spans="1:5" s="286" customFormat="1" ht="12.75">
      <c r="A522" s="296"/>
      <c r="B522" s="310"/>
      <c r="C522" s="319"/>
      <c r="E522" s="299"/>
    </row>
    <row r="523" spans="1:5" s="286" customFormat="1" ht="12.75">
      <c r="A523" s="296"/>
      <c r="B523" s="310"/>
      <c r="C523" s="319"/>
      <c r="E523" s="299"/>
    </row>
    <row r="524" spans="1:5" s="286" customFormat="1" ht="12.75">
      <c r="A524" s="296"/>
      <c r="B524" s="310"/>
      <c r="C524" s="319"/>
      <c r="E524" s="299"/>
    </row>
    <row r="525" spans="1:5" s="286" customFormat="1" ht="12.75">
      <c r="A525" s="296"/>
      <c r="B525" s="310"/>
      <c r="C525" s="319"/>
      <c r="E525" s="299"/>
    </row>
    <row r="526" spans="1:5" s="286" customFormat="1" ht="12.75">
      <c r="A526" s="296"/>
      <c r="B526" s="310"/>
      <c r="C526" s="319"/>
      <c r="E526" s="299"/>
    </row>
    <row r="527" spans="1:5" s="286" customFormat="1" ht="12.75">
      <c r="A527" s="296"/>
      <c r="B527" s="308"/>
      <c r="C527" s="319"/>
      <c r="E527" s="299"/>
    </row>
    <row r="528" spans="1:5" s="286" customFormat="1" ht="12.75">
      <c r="A528" s="296"/>
      <c r="B528" s="310"/>
      <c r="C528" s="319"/>
      <c r="E528" s="299"/>
    </row>
    <row r="529" spans="1:5" s="286" customFormat="1" ht="12.75">
      <c r="A529" s="296"/>
      <c r="B529" s="310"/>
      <c r="C529" s="319"/>
      <c r="E529" s="299"/>
    </row>
    <row r="530" spans="1:5" s="286" customFormat="1" ht="12.75">
      <c r="A530" s="296"/>
      <c r="B530" s="310"/>
      <c r="C530" s="319"/>
      <c r="E530" s="299"/>
    </row>
    <row r="531" spans="1:5" s="286" customFormat="1" ht="12.75">
      <c r="A531" s="296"/>
      <c r="B531" s="310"/>
      <c r="C531" s="319"/>
      <c r="E531" s="299"/>
    </row>
    <row r="532" spans="1:5" s="286" customFormat="1" ht="12.75">
      <c r="A532" s="296"/>
      <c r="B532" s="310"/>
      <c r="C532" s="319"/>
      <c r="E532" s="299"/>
    </row>
    <row r="533" spans="1:5" s="286" customFormat="1" ht="12.75">
      <c r="A533" s="296"/>
      <c r="B533" s="310"/>
      <c r="C533" s="319"/>
      <c r="E533" s="299"/>
    </row>
    <row r="534" spans="1:5" s="286" customFormat="1" ht="12.75">
      <c r="A534" s="296"/>
      <c r="B534" s="310"/>
      <c r="C534" s="319"/>
      <c r="E534" s="299"/>
    </row>
    <row r="535" spans="1:5" s="286" customFormat="1" ht="12.75">
      <c r="A535" s="296"/>
      <c r="B535" s="310"/>
      <c r="C535" s="319"/>
      <c r="E535" s="299"/>
    </row>
    <row r="536" spans="1:5" s="286" customFormat="1" ht="12.75">
      <c r="A536" s="296"/>
      <c r="B536" s="310"/>
      <c r="C536" s="319"/>
      <c r="E536" s="299"/>
    </row>
    <row r="537" spans="1:5" s="286" customFormat="1" ht="12.75">
      <c r="A537" s="296"/>
      <c r="B537" s="310"/>
      <c r="C537" s="319"/>
      <c r="E537" s="299"/>
    </row>
    <row r="538" spans="1:5" s="286" customFormat="1" ht="12.75">
      <c r="A538" s="296"/>
      <c r="B538" s="310"/>
      <c r="C538" s="319"/>
      <c r="E538" s="299"/>
    </row>
    <row r="539" spans="1:5" s="286" customFormat="1" ht="12.75">
      <c r="A539" s="296"/>
      <c r="B539" s="310"/>
      <c r="C539" s="319"/>
      <c r="E539" s="299"/>
    </row>
    <row r="540" spans="1:5" s="286" customFormat="1" ht="12.75">
      <c r="A540" s="296"/>
      <c r="B540" s="310"/>
      <c r="C540" s="319"/>
      <c r="E540" s="299"/>
    </row>
    <row r="541" spans="1:5" s="286" customFormat="1" ht="12.75">
      <c r="A541" s="296"/>
      <c r="B541" s="310"/>
      <c r="C541" s="319"/>
      <c r="E541" s="299"/>
    </row>
    <row r="542" spans="1:5" s="286" customFormat="1" ht="12.75">
      <c r="A542" s="296"/>
      <c r="B542" s="310"/>
      <c r="C542" s="319"/>
      <c r="E542" s="299"/>
    </row>
    <row r="543" spans="1:5" s="286" customFormat="1" ht="12.75">
      <c r="A543" s="296"/>
      <c r="B543" s="310"/>
      <c r="C543" s="319"/>
      <c r="E543" s="299"/>
    </row>
    <row r="544" spans="1:5" s="286" customFormat="1" ht="12.75">
      <c r="A544" s="296"/>
      <c r="B544" s="308"/>
      <c r="C544" s="319"/>
      <c r="E544" s="299"/>
    </row>
    <row r="545" spans="1:5" s="286" customFormat="1" ht="12.75">
      <c r="A545" s="296"/>
      <c r="B545" s="320"/>
      <c r="C545" s="321"/>
      <c r="E545" s="299"/>
    </row>
    <row r="546" spans="1:5" s="286" customFormat="1" ht="12.75">
      <c r="A546" s="296"/>
      <c r="B546" s="310"/>
      <c r="C546" s="319"/>
      <c r="E546" s="299"/>
    </row>
    <row r="547" spans="1:5" s="286" customFormat="1" ht="12.75">
      <c r="A547" s="296"/>
      <c r="B547" s="320"/>
      <c r="C547" s="321"/>
      <c r="E547" s="299"/>
    </row>
    <row r="548" spans="1:5" s="286" customFormat="1" ht="12.75">
      <c r="A548" s="296"/>
      <c r="B548" s="310"/>
      <c r="C548" s="319"/>
      <c r="E548" s="299"/>
    </row>
    <row r="549" spans="1:5" s="286" customFormat="1" ht="12.75">
      <c r="A549" s="296"/>
      <c r="B549" s="320"/>
      <c r="C549" s="321"/>
      <c r="E549" s="299"/>
    </row>
    <row r="550" spans="1:5" s="286" customFormat="1" ht="12.75">
      <c r="A550" s="296"/>
      <c r="B550" s="310"/>
      <c r="C550" s="319"/>
      <c r="E550" s="299"/>
    </row>
    <row r="551" spans="1:5" s="286" customFormat="1" ht="12.75">
      <c r="A551" s="296"/>
      <c r="B551" s="320"/>
      <c r="C551" s="321"/>
      <c r="E551" s="299"/>
    </row>
    <row r="552" spans="1:5" s="286" customFormat="1" ht="12.75">
      <c r="A552" s="296"/>
      <c r="B552" s="310"/>
      <c r="C552" s="319"/>
      <c r="E552" s="299"/>
    </row>
    <row r="553" spans="1:5" s="286" customFormat="1" ht="12.75">
      <c r="A553" s="296"/>
      <c r="B553" s="310"/>
      <c r="C553" s="319"/>
      <c r="E553" s="299"/>
    </row>
    <row r="554" spans="1:5" s="286" customFormat="1" ht="12.75">
      <c r="A554" s="296"/>
      <c r="B554" s="310"/>
      <c r="C554" s="319"/>
      <c r="E554" s="299"/>
    </row>
    <row r="555" spans="1:5" s="286" customFormat="1" ht="12.75">
      <c r="A555" s="296"/>
      <c r="B555" s="310"/>
      <c r="C555" s="319"/>
      <c r="E555" s="299"/>
    </row>
    <row r="556" spans="1:5" s="286" customFormat="1" ht="12.75">
      <c r="A556" s="296"/>
      <c r="B556" s="310"/>
      <c r="C556" s="319"/>
      <c r="E556" s="299"/>
    </row>
    <row r="557" spans="1:5" s="286" customFormat="1" ht="12.75">
      <c r="A557" s="296"/>
      <c r="B557" s="310"/>
      <c r="C557" s="311"/>
      <c r="E557" s="299"/>
    </row>
    <row r="558" spans="1:5" s="286" customFormat="1" ht="12.75">
      <c r="A558" s="325"/>
      <c r="B558" s="300"/>
      <c r="C558" s="301"/>
      <c r="E558" s="299"/>
    </row>
    <row r="559" spans="1:5" s="286" customFormat="1" ht="12.75">
      <c r="A559" s="326"/>
      <c r="B559" s="320"/>
      <c r="C559" s="327"/>
      <c r="E559" s="299"/>
    </row>
    <row r="560" spans="1:5" s="286" customFormat="1" ht="12.75">
      <c r="A560" s="326"/>
      <c r="B560" s="310"/>
      <c r="C560" s="311"/>
      <c r="E560" s="299"/>
    </row>
    <row r="561" spans="1:5" s="286" customFormat="1" ht="12.75">
      <c r="A561" s="326"/>
      <c r="B561" s="308"/>
      <c r="C561" s="311"/>
      <c r="E561" s="299"/>
    </row>
    <row r="562" spans="1:5" s="286" customFormat="1" ht="12.75">
      <c r="A562" s="326"/>
      <c r="B562" s="320"/>
      <c r="C562" s="327"/>
      <c r="E562" s="299"/>
    </row>
    <row r="563" spans="1:5" s="286" customFormat="1" ht="12.75">
      <c r="A563" s="326"/>
      <c r="B563" s="310"/>
      <c r="C563" s="311"/>
      <c r="E563" s="299"/>
    </row>
    <row r="564" spans="1:5" s="286" customFormat="1" ht="12.75">
      <c r="A564" s="326"/>
      <c r="B564" s="310"/>
      <c r="C564" s="311"/>
      <c r="E564" s="299"/>
    </row>
    <row r="565" spans="1:5" s="286" customFormat="1" ht="12.75">
      <c r="A565" s="326"/>
      <c r="B565" s="310"/>
      <c r="C565" s="311"/>
      <c r="E565" s="299"/>
    </row>
    <row r="566" spans="1:5" s="286" customFormat="1" ht="12.75">
      <c r="A566" s="326"/>
      <c r="B566" s="320"/>
      <c r="C566" s="327"/>
      <c r="E566" s="299"/>
    </row>
    <row r="567" spans="1:5" s="286" customFormat="1" ht="12.75">
      <c r="A567" s="326"/>
      <c r="B567" s="310"/>
      <c r="C567" s="311"/>
      <c r="E567" s="299"/>
    </row>
    <row r="568" spans="1:5" s="286" customFormat="1" ht="12.75">
      <c r="A568" s="326"/>
      <c r="B568" s="310"/>
      <c r="C568" s="311"/>
      <c r="E568" s="299"/>
    </row>
    <row r="569" spans="1:5" s="286" customFormat="1" ht="12.75">
      <c r="A569" s="326"/>
      <c r="B569" s="320"/>
      <c r="C569" s="327"/>
      <c r="E569" s="299"/>
    </row>
    <row r="570" spans="1:5" s="286" customFormat="1" ht="12.75">
      <c r="A570" s="326"/>
      <c r="B570" s="310"/>
      <c r="C570" s="311"/>
      <c r="E570" s="299"/>
    </row>
    <row r="571" spans="1:5" s="286" customFormat="1" ht="12.75">
      <c r="A571" s="326"/>
      <c r="B571" s="320"/>
      <c r="C571" s="327"/>
      <c r="E571" s="299"/>
    </row>
    <row r="572" spans="1:5" s="286" customFormat="1" ht="12.75">
      <c r="A572" s="326"/>
      <c r="B572" s="310"/>
      <c r="C572" s="311"/>
      <c r="E572" s="299"/>
    </row>
    <row r="573" spans="1:5" s="286" customFormat="1" ht="14.25">
      <c r="A573" s="296"/>
      <c r="B573" s="322"/>
      <c r="C573" s="319"/>
      <c r="E573" s="299"/>
    </row>
    <row r="574" spans="1:5" s="286" customFormat="1" ht="12.75">
      <c r="A574" s="296"/>
      <c r="B574" s="308"/>
      <c r="C574" s="327"/>
      <c r="E574" s="299"/>
    </row>
    <row r="575" spans="1:5" s="286" customFormat="1" ht="12.75">
      <c r="A575" s="296"/>
      <c r="B575" s="320"/>
      <c r="C575" s="327"/>
      <c r="E575" s="299"/>
    </row>
    <row r="576" spans="1:5" s="286" customFormat="1" ht="12.75">
      <c r="A576" s="296"/>
      <c r="B576" s="310"/>
      <c r="C576" s="311"/>
      <c r="E576" s="299"/>
    </row>
    <row r="577" spans="1:5" s="286" customFormat="1" ht="12.75">
      <c r="A577" s="296"/>
      <c r="B577" s="310"/>
      <c r="C577" s="311"/>
      <c r="E577" s="299"/>
    </row>
    <row r="578" spans="1:5" s="286" customFormat="1" ht="12.75">
      <c r="A578" s="296"/>
      <c r="B578" s="310"/>
      <c r="C578" s="311"/>
      <c r="E578" s="299"/>
    </row>
    <row r="579" spans="1:5" s="286" customFormat="1" ht="12.75">
      <c r="A579" s="296"/>
      <c r="B579" s="310"/>
      <c r="C579" s="311"/>
      <c r="E579" s="299"/>
    </row>
    <row r="580" spans="1:5" s="286" customFormat="1" ht="12.75">
      <c r="A580" s="296"/>
      <c r="B580" s="310"/>
      <c r="C580" s="311"/>
      <c r="E580" s="299"/>
    </row>
    <row r="581" spans="1:5" s="286" customFormat="1" ht="12.75">
      <c r="A581" s="296"/>
      <c r="B581" s="310"/>
      <c r="C581" s="311"/>
      <c r="E581" s="299"/>
    </row>
    <row r="582" spans="1:5" s="286" customFormat="1" ht="12.75">
      <c r="A582" s="296"/>
      <c r="B582" s="310"/>
      <c r="C582" s="311"/>
      <c r="E582" s="299"/>
    </row>
    <row r="583" spans="1:5" s="286" customFormat="1" ht="12.75">
      <c r="A583" s="296"/>
      <c r="B583" s="310"/>
      <c r="C583" s="311"/>
      <c r="E583" s="299"/>
    </row>
    <row r="584" spans="1:5" s="286" customFormat="1" ht="12.75">
      <c r="A584" s="296"/>
      <c r="B584" s="310"/>
      <c r="C584" s="311"/>
      <c r="E584" s="299"/>
    </row>
    <row r="585" spans="1:5" s="286" customFormat="1" ht="12.75">
      <c r="A585" s="296"/>
      <c r="B585" s="310"/>
      <c r="C585" s="311"/>
      <c r="E585" s="299"/>
    </row>
    <row r="586" spans="1:5" s="286" customFormat="1" ht="12.75">
      <c r="A586" s="296"/>
      <c r="B586" s="310"/>
      <c r="C586" s="311"/>
      <c r="E586" s="299"/>
    </row>
    <row r="587" spans="1:5" s="286" customFormat="1" ht="12.75">
      <c r="A587" s="296"/>
      <c r="B587" s="310"/>
      <c r="C587" s="311"/>
      <c r="E587" s="299"/>
    </row>
    <row r="588" spans="1:5" s="286" customFormat="1" ht="12.75">
      <c r="A588" s="296"/>
      <c r="B588" s="310"/>
      <c r="C588" s="311"/>
      <c r="E588" s="299"/>
    </row>
    <row r="589" spans="1:5" s="286" customFormat="1" ht="12.75">
      <c r="A589" s="296"/>
      <c r="B589" s="320"/>
      <c r="C589" s="327"/>
      <c r="E589" s="299"/>
    </row>
    <row r="590" spans="1:5" s="286" customFormat="1" ht="25.5" customHeight="1">
      <c r="A590" s="296"/>
      <c r="B590" s="310"/>
      <c r="C590" s="311"/>
      <c r="E590" s="299"/>
    </row>
    <row r="591" spans="1:5" s="286" customFormat="1" ht="12.75">
      <c r="A591" s="296"/>
      <c r="B591" s="310"/>
      <c r="C591" s="311"/>
      <c r="E591" s="299"/>
    </row>
    <row r="592" spans="1:5" s="286" customFormat="1" ht="12.75">
      <c r="A592" s="296"/>
      <c r="B592" s="310"/>
      <c r="C592" s="311"/>
      <c r="E592" s="299"/>
    </row>
    <row r="593" spans="1:5" s="286" customFormat="1" ht="12.75">
      <c r="A593" s="296"/>
      <c r="B593" s="310"/>
      <c r="C593" s="311"/>
      <c r="E593" s="299"/>
    </row>
    <row r="594" spans="1:5" s="286" customFormat="1" ht="12.75">
      <c r="A594" s="296"/>
      <c r="B594" s="310"/>
      <c r="C594" s="311"/>
      <c r="E594" s="299"/>
    </row>
    <row r="595" spans="1:5" s="286" customFormat="1" ht="30.75" customHeight="1">
      <c r="A595" s="296"/>
      <c r="B595" s="310"/>
      <c r="C595" s="311"/>
      <c r="E595" s="299"/>
    </row>
    <row r="596" spans="1:5" s="286" customFormat="1" ht="12.75">
      <c r="A596" s="296"/>
      <c r="B596" s="310"/>
      <c r="C596" s="311"/>
      <c r="E596" s="299"/>
    </row>
    <row r="597" spans="1:5" s="286" customFormat="1" ht="12.75">
      <c r="A597" s="296"/>
      <c r="B597" s="310"/>
      <c r="C597" s="311"/>
      <c r="E597" s="299"/>
    </row>
    <row r="598" spans="1:5" s="286" customFormat="1" ht="12.75">
      <c r="A598" s="296"/>
      <c r="B598" s="310"/>
      <c r="C598" s="311"/>
      <c r="E598" s="299"/>
    </row>
    <row r="599" spans="1:5" s="286" customFormat="1" ht="12.75">
      <c r="A599" s="296"/>
      <c r="B599" s="310"/>
      <c r="C599" s="311"/>
      <c r="E599" s="299"/>
    </row>
    <row r="600" spans="1:5" s="286" customFormat="1" ht="12.75">
      <c r="A600" s="296"/>
      <c r="B600" s="310"/>
      <c r="C600" s="311"/>
      <c r="E600" s="299"/>
    </row>
    <row r="601" spans="1:5" s="286" customFormat="1" ht="15" customHeight="1">
      <c r="A601" s="296"/>
      <c r="B601" s="310"/>
      <c r="C601" s="311"/>
      <c r="E601" s="299"/>
    </row>
    <row r="602" spans="1:5" s="286" customFormat="1" ht="15" customHeight="1">
      <c r="A602" s="296"/>
      <c r="B602" s="310"/>
      <c r="C602" s="311"/>
      <c r="E602" s="299"/>
    </row>
    <row r="603" spans="1:5" s="286" customFormat="1" ht="15" customHeight="1">
      <c r="A603" s="296"/>
      <c r="B603" s="310"/>
      <c r="C603" s="311"/>
      <c r="E603" s="299"/>
    </row>
    <row r="604" spans="1:5" s="286" customFormat="1" ht="15" customHeight="1">
      <c r="A604" s="296"/>
      <c r="B604" s="310"/>
      <c r="C604" s="311"/>
      <c r="E604" s="299"/>
    </row>
    <row r="605" spans="1:5" s="286" customFormat="1" ht="15" customHeight="1">
      <c r="A605" s="296"/>
      <c r="B605" s="308"/>
      <c r="C605" s="327"/>
      <c r="E605" s="299"/>
    </row>
    <row r="606" spans="1:5" s="286" customFormat="1" ht="15" customHeight="1">
      <c r="A606" s="296"/>
      <c r="B606" s="320"/>
      <c r="C606" s="327"/>
      <c r="E606" s="299"/>
    </row>
    <row r="607" spans="1:5" s="286" customFormat="1" ht="15" customHeight="1">
      <c r="A607" s="326"/>
      <c r="B607" s="310"/>
      <c r="C607" s="311"/>
      <c r="E607" s="299"/>
    </row>
    <row r="608" spans="1:5" s="286" customFormat="1" ht="15" customHeight="1">
      <c r="A608" s="296"/>
      <c r="B608" s="310"/>
      <c r="C608" s="311"/>
      <c r="E608" s="299"/>
    </row>
    <row r="609" spans="1:5" s="286" customFormat="1" ht="15" customHeight="1">
      <c r="A609" s="326"/>
      <c r="B609" s="310"/>
      <c r="C609" s="311"/>
      <c r="E609" s="299"/>
    </row>
    <row r="610" spans="1:5" s="286" customFormat="1" ht="15" customHeight="1">
      <c r="A610" s="296"/>
      <c r="B610" s="310"/>
      <c r="C610" s="311"/>
      <c r="E610" s="299"/>
    </row>
    <row r="611" spans="1:5" s="286" customFormat="1" ht="15" customHeight="1">
      <c r="A611" s="326"/>
      <c r="B611" s="310"/>
      <c r="C611" s="311"/>
      <c r="E611" s="299"/>
    </row>
    <row r="612" spans="1:5" s="286" customFormat="1" ht="15" customHeight="1">
      <c r="A612" s="296"/>
      <c r="B612" s="310"/>
      <c r="C612" s="311"/>
      <c r="E612" s="299"/>
    </row>
    <row r="613" spans="1:5" s="286" customFormat="1" ht="15" customHeight="1">
      <c r="A613" s="326"/>
      <c r="B613" s="310"/>
      <c r="C613" s="311"/>
      <c r="E613" s="299"/>
    </row>
    <row r="614" spans="1:5" s="286" customFormat="1" ht="15" customHeight="1">
      <c r="A614" s="296"/>
      <c r="B614" s="310"/>
      <c r="C614" s="311"/>
      <c r="E614" s="299"/>
    </row>
    <row r="615" spans="1:5" s="286" customFormat="1" ht="15" customHeight="1">
      <c r="A615" s="326"/>
      <c r="B615" s="310"/>
      <c r="C615" s="311"/>
      <c r="E615" s="299"/>
    </row>
    <row r="616" spans="1:5" s="286" customFormat="1" ht="15" customHeight="1">
      <c r="A616" s="296"/>
      <c r="B616" s="310"/>
      <c r="C616" s="311"/>
      <c r="E616" s="299"/>
    </row>
    <row r="617" spans="1:5" s="286" customFormat="1" ht="15" customHeight="1">
      <c r="A617" s="326"/>
      <c r="B617" s="310"/>
      <c r="C617" s="311"/>
      <c r="E617" s="299"/>
    </row>
    <row r="618" spans="1:5" s="286" customFormat="1" ht="15" customHeight="1">
      <c r="A618" s="296"/>
      <c r="B618" s="310"/>
      <c r="C618" s="311"/>
      <c r="E618" s="299"/>
    </row>
    <row r="619" spans="1:5" s="286" customFormat="1" ht="15" customHeight="1">
      <c r="A619" s="326"/>
      <c r="B619" s="310"/>
      <c r="C619" s="311"/>
      <c r="E619" s="299"/>
    </row>
    <row r="620" spans="1:5" s="286" customFormat="1" ht="15" customHeight="1">
      <c r="A620" s="296"/>
      <c r="B620" s="310"/>
      <c r="C620" s="311"/>
      <c r="E620" s="299"/>
    </row>
    <row r="621" spans="1:5" s="286" customFormat="1" ht="15" customHeight="1">
      <c r="A621" s="326"/>
      <c r="B621" s="310"/>
      <c r="C621" s="311"/>
      <c r="E621" s="299"/>
    </row>
    <row r="622" spans="1:5" s="286" customFormat="1" ht="15" customHeight="1">
      <c r="A622" s="296"/>
      <c r="B622" s="310"/>
      <c r="C622" s="311"/>
      <c r="E622" s="299"/>
    </row>
    <row r="623" spans="1:5" s="286" customFormat="1" ht="15" customHeight="1">
      <c r="A623" s="326"/>
      <c r="B623" s="310"/>
      <c r="C623" s="311"/>
      <c r="E623" s="299"/>
    </row>
    <row r="624" spans="1:5" s="286" customFormat="1" ht="15" customHeight="1">
      <c r="A624" s="296"/>
      <c r="B624" s="310"/>
      <c r="C624" s="311"/>
      <c r="E624" s="299"/>
    </row>
    <row r="625" spans="1:5" s="286" customFormat="1" ht="15" customHeight="1">
      <c r="A625" s="326"/>
      <c r="B625" s="310"/>
      <c r="C625" s="311"/>
      <c r="E625" s="299"/>
    </row>
    <row r="626" spans="1:5" s="286" customFormat="1" ht="15" customHeight="1">
      <c r="A626" s="326"/>
      <c r="B626" s="320"/>
      <c r="C626" s="327"/>
      <c r="E626" s="299"/>
    </row>
    <row r="627" spans="1:5" s="286" customFormat="1" ht="15" customHeight="1">
      <c r="A627" s="326"/>
      <c r="B627" s="310"/>
      <c r="C627" s="311"/>
      <c r="E627" s="299"/>
    </row>
    <row r="628" spans="1:5" s="286" customFormat="1" ht="15" customHeight="1">
      <c r="A628" s="326"/>
      <c r="B628" s="310"/>
      <c r="C628" s="311"/>
      <c r="E628" s="299"/>
    </row>
    <row r="629" spans="1:5" s="286" customFormat="1" ht="15" customHeight="1">
      <c r="A629" s="326"/>
      <c r="B629" s="310"/>
      <c r="C629" s="311"/>
      <c r="E629" s="299"/>
    </row>
    <row r="630" spans="1:5" s="286" customFormat="1" ht="15" customHeight="1">
      <c r="A630" s="326"/>
      <c r="B630" s="310"/>
      <c r="C630" s="311"/>
      <c r="E630" s="299"/>
    </row>
    <row r="631" spans="1:5" s="286" customFormat="1" ht="15" customHeight="1">
      <c r="A631" s="326"/>
      <c r="B631" s="310"/>
      <c r="C631" s="311"/>
      <c r="E631" s="299"/>
    </row>
    <row r="632" spans="1:5" s="286" customFormat="1" ht="15" customHeight="1">
      <c r="A632" s="326"/>
      <c r="B632" s="310"/>
      <c r="C632" s="311"/>
      <c r="E632" s="299"/>
    </row>
    <row r="633" spans="1:5" s="286" customFormat="1" ht="15" customHeight="1">
      <c r="A633" s="296"/>
      <c r="B633" s="328"/>
      <c r="C633" s="298"/>
      <c r="E633" s="299"/>
    </row>
    <row r="634" s="286" customFormat="1" ht="15" customHeight="1">
      <c r="C634" s="329"/>
    </row>
    <row r="635" s="286" customFormat="1" ht="15" customHeight="1">
      <c r="C635" s="329"/>
    </row>
    <row r="636" s="286" customFormat="1" ht="15" customHeight="1">
      <c r="C636" s="329"/>
    </row>
    <row r="637" s="286" customFormat="1" ht="15" customHeight="1">
      <c r="C637" s="329"/>
    </row>
    <row r="638" s="286" customFormat="1" ht="15" customHeight="1">
      <c r="C638" s="329"/>
    </row>
    <row r="639" s="286" customFormat="1" ht="15" customHeight="1">
      <c r="C639" s="329"/>
    </row>
    <row r="640" s="286" customFormat="1" ht="15" customHeight="1">
      <c r="C640" s="329"/>
    </row>
    <row r="641" s="286" customFormat="1" ht="15" customHeight="1">
      <c r="C641" s="329"/>
    </row>
    <row r="642" s="286" customFormat="1" ht="15" customHeight="1">
      <c r="C642" s="329"/>
    </row>
    <row r="643" s="286" customFormat="1" ht="15" customHeight="1">
      <c r="C643" s="329"/>
    </row>
    <row r="644" s="286" customFormat="1" ht="15" customHeight="1">
      <c r="C644" s="329"/>
    </row>
    <row r="645" s="286" customFormat="1" ht="15" customHeight="1">
      <c r="C645" s="329"/>
    </row>
    <row r="646" s="286" customFormat="1" ht="15" customHeight="1">
      <c r="C646" s="329"/>
    </row>
    <row r="647" s="286" customFormat="1" ht="15" customHeight="1">
      <c r="C647" s="329"/>
    </row>
    <row r="648" s="286" customFormat="1" ht="15" customHeight="1">
      <c r="C648" s="329"/>
    </row>
    <row r="649" s="286" customFormat="1" ht="15" customHeight="1">
      <c r="C649" s="329"/>
    </row>
    <row r="650" s="286" customFormat="1" ht="15" customHeight="1">
      <c r="C650" s="329"/>
    </row>
    <row r="651" s="286" customFormat="1" ht="15" customHeight="1">
      <c r="C651" s="329"/>
    </row>
    <row r="652" s="286" customFormat="1" ht="15" customHeight="1">
      <c r="C652" s="329"/>
    </row>
    <row r="653" s="286" customFormat="1" ht="15" customHeight="1">
      <c r="C653" s="329"/>
    </row>
    <row r="654" s="286" customFormat="1" ht="15" customHeight="1">
      <c r="C654" s="329"/>
    </row>
    <row r="655" s="286" customFormat="1" ht="15" customHeight="1">
      <c r="C655" s="329"/>
    </row>
    <row r="656" s="286" customFormat="1" ht="15" customHeight="1">
      <c r="C656" s="329"/>
    </row>
    <row r="657" s="286" customFormat="1" ht="15" customHeight="1">
      <c r="C657" s="329"/>
    </row>
    <row r="658" s="286" customFormat="1" ht="15" customHeight="1">
      <c r="C658" s="329"/>
    </row>
    <row r="659" s="286" customFormat="1" ht="15" customHeight="1">
      <c r="C659" s="329"/>
    </row>
    <row r="660" s="286" customFormat="1" ht="15" customHeight="1">
      <c r="C660" s="329"/>
    </row>
    <row r="661" s="286" customFormat="1" ht="15" customHeight="1">
      <c r="C661" s="329"/>
    </row>
    <row r="662" s="286" customFormat="1" ht="15" customHeight="1">
      <c r="C662" s="329"/>
    </row>
    <row r="663" s="286" customFormat="1" ht="15" customHeight="1">
      <c r="C663" s="329"/>
    </row>
    <row r="664" s="286" customFormat="1" ht="15" customHeight="1">
      <c r="C664" s="329"/>
    </row>
    <row r="665" s="286" customFormat="1" ht="15" customHeight="1">
      <c r="C665" s="329"/>
    </row>
    <row r="666" s="286" customFormat="1" ht="15" customHeight="1">
      <c r="C666" s="329"/>
    </row>
    <row r="667" s="286" customFormat="1" ht="15" customHeight="1">
      <c r="C667" s="329"/>
    </row>
    <row r="668" s="286" customFormat="1" ht="15" customHeight="1">
      <c r="C668" s="329"/>
    </row>
    <row r="669" s="286" customFormat="1" ht="15" customHeight="1">
      <c r="C669" s="329"/>
    </row>
    <row r="670" s="286" customFormat="1" ht="15" customHeight="1">
      <c r="C670" s="329"/>
    </row>
    <row r="671" s="286" customFormat="1" ht="15" customHeight="1">
      <c r="C671" s="329"/>
    </row>
    <row r="672" s="286" customFormat="1" ht="15" customHeight="1">
      <c r="C672" s="329"/>
    </row>
    <row r="673" s="286" customFormat="1" ht="15" customHeight="1">
      <c r="C673" s="329"/>
    </row>
    <row r="674" s="286" customFormat="1" ht="15" customHeight="1">
      <c r="C674" s="329"/>
    </row>
    <row r="675" s="286" customFormat="1" ht="15" customHeight="1">
      <c r="C675" s="329"/>
    </row>
    <row r="676" s="286" customFormat="1" ht="15" customHeight="1">
      <c r="C676" s="329"/>
    </row>
    <row r="677" s="286" customFormat="1" ht="15" customHeight="1">
      <c r="C677" s="329"/>
    </row>
    <row r="678" s="286" customFormat="1" ht="15" customHeight="1">
      <c r="C678" s="329"/>
    </row>
    <row r="679" s="286" customFormat="1" ht="15" customHeight="1">
      <c r="C679" s="329"/>
    </row>
    <row r="680" s="286" customFormat="1" ht="15" customHeight="1">
      <c r="C680" s="329"/>
    </row>
    <row r="681" s="286" customFormat="1" ht="15" customHeight="1">
      <c r="C681" s="329"/>
    </row>
    <row r="682" s="286" customFormat="1" ht="15" customHeight="1">
      <c r="C682" s="329"/>
    </row>
    <row r="683" s="286" customFormat="1" ht="15" customHeight="1">
      <c r="C683" s="329"/>
    </row>
    <row r="684" s="286" customFormat="1" ht="15" customHeight="1">
      <c r="C684" s="329"/>
    </row>
    <row r="685" s="286" customFormat="1" ht="15" customHeight="1">
      <c r="C685" s="329"/>
    </row>
    <row r="686" s="286" customFormat="1" ht="15" customHeight="1">
      <c r="C686" s="329"/>
    </row>
    <row r="687" s="286" customFormat="1" ht="15" customHeight="1">
      <c r="C687" s="329"/>
    </row>
    <row r="688" s="286" customFormat="1" ht="15" customHeight="1">
      <c r="C688" s="329"/>
    </row>
    <row r="689" s="286" customFormat="1" ht="15" customHeight="1">
      <c r="C689" s="329"/>
    </row>
    <row r="690" s="286" customFormat="1" ht="15" customHeight="1">
      <c r="C690" s="329"/>
    </row>
    <row r="691" s="286" customFormat="1" ht="15" customHeight="1">
      <c r="C691" s="329"/>
    </row>
    <row r="692" s="286" customFormat="1" ht="15" customHeight="1">
      <c r="C692" s="329"/>
    </row>
    <row r="693" s="286" customFormat="1" ht="15" customHeight="1">
      <c r="C693" s="329"/>
    </row>
    <row r="694" s="286" customFormat="1" ht="15" customHeight="1">
      <c r="C694" s="329"/>
    </row>
    <row r="695" s="286" customFormat="1" ht="15" customHeight="1">
      <c r="C695" s="329"/>
    </row>
    <row r="696" s="286" customFormat="1" ht="15" customHeight="1">
      <c r="C696" s="329"/>
    </row>
    <row r="697" s="286" customFormat="1" ht="15" customHeight="1">
      <c r="C697" s="329"/>
    </row>
    <row r="698" s="286" customFormat="1" ht="15" customHeight="1">
      <c r="C698" s="329"/>
    </row>
    <row r="699" s="286" customFormat="1" ht="15" customHeight="1">
      <c r="C699" s="329"/>
    </row>
    <row r="700" s="286" customFormat="1" ht="15" customHeight="1">
      <c r="C700" s="329"/>
    </row>
    <row r="701" s="286" customFormat="1" ht="15" customHeight="1">
      <c r="C701" s="329"/>
    </row>
    <row r="702" s="286" customFormat="1" ht="15" customHeight="1">
      <c r="C702" s="329"/>
    </row>
    <row r="703" s="286" customFormat="1" ht="15" customHeight="1">
      <c r="C703" s="329"/>
    </row>
    <row r="704" s="286" customFormat="1" ht="15" customHeight="1">
      <c r="C704" s="329"/>
    </row>
    <row r="705" s="286" customFormat="1" ht="15" customHeight="1">
      <c r="C705" s="329"/>
    </row>
    <row r="706" s="286" customFormat="1" ht="15" customHeight="1">
      <c r="C706" s="329"/>
    </row>
    <row r="707" s="286" customFormat="1" ht="15" customHeight="1">
      <c r="C707" s="329"/>
    </row>
    <row r="708" s="286" customFormat="1" ht="15" customHeight="1">
      <c r="C708" s="329"/>
    </row>
    <row r="709" s="286" customFormat="1" ht="15" customHeight="1">
      <c r="C709" s="329"/>
    </row>
    <row r="710" s="286" customFormat="1" ht="15" customHeight="1">
      <c r="C710" s="329"/>
    </row>
    <row r="711" s="286" customFormat="1" ht="15" customHeight="1">
      <c r="C711" s="329"/>
    </row>
    <row r="712" s="286" customFormat="1" ht="15" customHeight="1">
      <c r="C712" s="329"/>
    </row>
    <row r="713" s="286" customFormat="1" ht="15" customHeight="1">
      <c r="C713" s="329"/>
    </row>
    <row r="714" s="286" customFormat="1" ht="15" customHeight="1">
      <c r="C714" s="329"/>
    </row>
    <row r="715" s="286" customFormat="1" ht="15" customHeight="1">
      <c r="C715" s="329"/>
    </row>
    <row r="716" s="286" customFormat="1" ht="15" customHeight="1">
      <c r="C716" s="329"/>
    </row>
    <row r="717" s="286" customFormat="1" ht="15" customHeight="1">
      <c r="C717" s="329"/>
    </row>
    <row r="718" s="286" customFormat="1" ht="15" customHeight="1">
      <c r="C718" s="329"/>
    </row>
    <row r="719" s="286" customFormat="1" ht="15" customHeight="1">
      <c r="C719" s="329"/>
    </row>
    <row r="720" s="286" customFormat="1" ht="12.75">
      <c r="C720" s="329"/>
    </row>
    <row r="721" s="286" customFormat="1" ht="12.75">
      <c r="C721" s="329"/>
    </row>
    <row r="722" s="286" customFormat="1" ht="12.75">
      <c r="C722" s="329"/>
    </row>
    <row r="723" s="286" customFormat="1" ht="12.75">
      <c r="C723" s="329"/>
    </row>
    <row r="724" s="286" customFormat="1" ht="12.75">
      <c r="C724" s="329"/>
    </row>
    <row r="725" s="286" customFormat="1" ht="12.75">
      <c r="C725" s="329"/>
    </row>
    <row r="726" s="286" customFormat="1" ht="12.75">
      <c r="C726" s="329"/>
    </row>
    <row r="727" s="286" customFormat="1" ht="12.75">
      <c r="C727" s="329"/>
    </row>
    <row r="728" s="286" customFormat="1" ht="12.75">
      <c r="C728" s="329"/>
    </row>
    <row r="729" s="286" customFormat="1" ht="12.75">
      <c r="C729" s="329"/>
    </row>
    <row r="730" s="286" customFormat="1" ht="12.75">
      <c r="C730" s="329"/>
    </row>
    <row r="731" s="286" customFormat="1" ht="12.75">
      <c r="C731" s="329"/>
    </row>
    <row r="732" s="286" customFormat="1" ht="12.75">
      <c r="C732" s="329"/>
    </row>
    <row r="733" s="286" customFormat="1" ht="12.75">
      <c r="C733" s="329"/>
    </row>
    <row r="734" s="286" customFormat="1" ht="12.75">
      <c r="C734" s="329"/>
    </row>
    <row r="735" s="286" customFormat="1" ht="12.75">
      <c r="C735" s="329"/>
    </row>
    <row r="736" s="286" customFormat="1" ht="12.75">
      <c r="C736" s="329"/>
    </row>
    <row r="737" s="286" customFormat="1" ht="12.75">
      <c r="C737" s="329"/>
    </row>
    <row r="738" s="286" customFormat="1" ht="12.75">
      <c r="C738" s="329"/>
    </row>
    <row r="739" s="286" customFormat="1" ht="12.75">
      <c r="C739" s="329"/>
    </row>
    <row r="740" s="286" customFormat="1" ht="12.75">
      <c r="C740" s="329"/>
    </row>
    <row r="741" s="286" customFormat="1" ht="12.75">
      <c r="C741" s="329"/>
    </row>
    <row r="742" s="286" customFormat="1" ht="12.75">
      <c r="C742" s="329"/>
    </row>
    <row r="743" s="286" customFormat="1" ht="12.75">
      <c r="C743" s="329"/>
    </row>
    <row r="744" s="286" customFormat="1" ht="12.75">
      <c r="C744" s="329"/>
    </row>
    <row r="745" s="286" customFormat="1" ht="12.75">
      <c r="C745" s="329"/>
    </row>
    <row r="746" s="286" customFormat="1" ht="12.75">
      <c r="C746" s="329"/>
    </row>
    <row r="747" s="286" customFormat="1" ht="12.75">
      <c r="C747" s="329"/>
    </row>
    <row r="748" s="286" customFormat="1" ht="12.75">
      <c r="C748" s="329"/>
    </row>
    <row r="749" s="286" customFormat="1" ht="12.75">
      <c r="C749" s="329"/>
    </row>
    <row r="750" s="286" customFormat="1" ht="12.75">
      <c r="C750" s="329"/>
    </row>
    <row r="751" s="286" customFormat="1" ht="12.75">
      <c r="C751" s="329"/>
    </row>
    <row r="752" s="286" customFormat="1" ht="12.75">
      <c r="C752" s="329"/>
    </row>
    <row r="753" s="286" customFormat="1" ht="12.75">
      <c r="C753" s="329"/>
    </row>
    <row r="754" s="286" customFormat="1" ht="12.75">
      <c r="C754" s="329"/>
    </row>
    <row r="755" s="286" customFormat="1" ht="12.75">
      <c r="C755" s="329"/>
    </row>
    <row r="756" s="286" customFormat="1" ht="12.75">
      <c r="C756" s="329"/>
    </row>
    <row r="757" s="286" customFormat="1" ht="12.75">
      <c r="C757" s="329"/>
    </row>
    <row r="758" s="286" customFormat="1" ht="12.75">
      <c r="C758" s="329"/>
    </row>
    <row r="759" s="286" customFormat="1" ht="12.75">
      <c r="C759" s="329"/>
    </row>
    <row r="760" s="286" customFormat="1" ht="12.75">
      <c r="C760" s="329"/>
    </row>
    <row r="761" s="286" customFormat="1" ht="12.75">
      <c r="C761" s="329"/>
    </row>
    <row r="762" s="286" customFormat="1" ht="12.75">
      <c r="C762" s="329"/>
    </row>
    <row r="763" s="286" customFormat="1" ht="12.75">
      <c r="C763" s="329"/>
    </row>
    <row r="764" s="286" customFormat="1" ht="12.75">
      <c r="C764" s="329"/>
    </row>
    <row r="765" s="286" customFormat="1" ht="12.75">
      <c r="C765" s="329"/>
    </row>
    <row r="766" s="286" customFormat="1" ht="12.75">
      <c r="C766" s="329"/>
    </row>
    <row r="767" s="286" customFormat="1" ht="12.75">
      <c r="C767" s="329"/>
    </row>
    <row r="768" s="286" customFormat="1" ht="12.75">
      <c r="C768" s="329"/>
    </row>
    <row r="769" s="286" customFormat="1" ht="12.75">
      <c r="C769" s="329"/>
    </row>
    <row r="770" s="286" customFormat="1" ht="12.75">
      <c r="C770" s="329"/>
    </row>
    <row r="771" s="286" customFormat="1" ht="12.75">
      <c r="C771" s="329"/>
    </row>
    <row r="772" s="286" customFormat="1" ht="12.75">
      <c r="C772" s="329"/>
    </row>
    <row r="773" s="286" customFormat="1" ht="12.75">
      <c r="C773" s="329"/>
    </row>
    <row r="774" s="286" customFormat="1" ht="12.75">
      <c r="C774" s="329"/>
    </row>
    <row r="775" s="286" customFormat="1" ht="12.75">
      <c r="C775" s="329"/>
    </row>
    <row r="776" s="286" customFormat="1" ht="12.75">
      <c r="C776" s="329"/>
    </row>
    <row r="777" s="286" customFormat="1" ht="12.75">
      <c r="C777" s="329"/>
    </row>
    <row r="778" s="286" customFormat="1" ht="12.75">
      <c r="C778" s="329"/>
    </row>
    <row r="779" s="286" customFormat="1" ht="12.75">
      <c r="C779" s="329"/>
    </row>
    <row r="780" s="286" customFormat="1" ht="12.75">
      <c r="C780" s="329"/>
    </row>
    <row r="781" s="286" customFormat="1" ht="12.75">
      <c r="C781" s="329"/>
    </row>
    <row r="782" s="286" customFormat="1" ht="12.75">
      <c r="C782" s="329"/>
    </row>
    <row r="783" s="286" customFormat="1" ht="12.75">
      <c r="C783" s="329"/>
    </row>
    <row r="784" s="286" customFormat="1" ht="12.75">
      <c r="C784" s="329"/>
    </row>
    <row r="785" s="286" customFormat="1" ht="12.75">
      <c r="C785" s="329"/>
    </row>
    <row r="786" s="286" customFormat="1" ht="12.75">
      <c r="C786" s="329"/>
    </row>
    <row r="787" s="286" customFormat="1" ht="12.75">
      <c r="C787" s="329"/>
    </row>
    <row r="788" s="286" customFormat="1" ht="12.75">
      <c r="C788" s="329"/>
    </row>
    <row r="789" s="286" customFormat="1" ht="12.75">
      <c r="C789" s="329"/>
    </row>
    <row r="790" s="286" customFormat="1" ht="12.75">
      <c r="C790" s="329"/>
    </row>
    <row r="791" s="286" customFormat="1" ht="12.75">
      <c r="C791" s="329"/>
    </row>
    <row r="792" s="286" customFormat="1" ht="12.75">
      <c r="C792" s="329"/>
    </row>
    <row r="793" s="286" customFormat="1" ht="12.75">
      <c r="C793" s="329"/>
    </row>
    <row r="794" s="286" customFormat="1" ht="12.75">
      <c r="C794" s="329"/>
    </row>
    <row r="795" s="286" customFormat="1" ht="12.75">
      <c r="C795" s="329"/>
    </row>
    <row r="796" s="286" customFormat="1" ht="12.75">
      <c r="C796" s="329"/>
    </row>
    <row r="797" s="286" customFormat="1" ht="12.75">
      <c r="C797" s="329"/>
    </row>
    <row r="798" s="286" customFormat="1" ht="12.75">
      <c r="C798" s="329"/>
    </row>
    <row r="799" s="286" customFormat="1" ht="12.75">
      <c r="C799" s="329"/>
    </row>
    <row r="800" s="286" customFormat="1" ht="12.75">
      <c r="C800" s="329"/>
    </row>
    <row r="801" s="286" customFormat="1" ht="12.75">
      <c r="C801" s="329"/>
    </row>
    <row r="802" s="286" customFormat="1" ht="12.75">
      <c r="C802" s="329"/>
    </row>
    <row r="803" s="286" customFormat="1" ht="12.75">
      <c r="C803" s="329"/>
    </row>
    <row r="804" s="286" customFormat="1" ht="12.75">
      <c r="C804" s="329"/>
    </row>
    <row r="805" s="286" customFormat="1" ht="12.75">
      <c r="C805" s="329"/>
    </row>
    <row r="806" s="286" customFormat="1" ht="12.75">
      <c r="C806" s="329"/>
    </row>
    <row r="807" s="286" customFormat="1" ht="12.75">
      <c r="C807" s="329"/>
    </row>
    <row r="808" s="286" customFormat="1" ht="12.75">
      <c r="C808" s="329"/>
    </row>
    <row r="809" s="286" customFormat="1" ht="12.75">
      <c r="C809" s="329"/>
    </row>
    <row r="810" s="286" customFormat="1" ht="12.75">
      <c r="C810" s="329"/>
    </row>
    <row r="811" s="286" customFormat="1" ht="12.75">
      <c r="C811" s="329"/>
    </row>
    <row r="812" s="286" customFormat="1" ht="12.75">
      <c r="C812" s="329"/>
    </row>
    <row r="813" s="286" customFormat="1" ht="12.75">
      <c r="C813" s="329"/>
    </row>
    <row r="814" s="286" customFormat="1" ht="12.75">
      <c r="C814" s="329"/>
    </row>
    <row r="815" s="286" customFormat="1" ht="12.75">
      <c r="C815" s="329"/>
    </row>
    <row r="816" s="286" customFormat="1" ht="12.75">
      <c r="C816" s="329"/>
    </row>
    <row r="817" s="286" customFormat="1" ht="12.75">
      <c r="C817" s="329"/>
    </row>
    <row r="818" s="286" customFormat="1" ht="12.75">
      <c r="C818" s="329"/>
    </row>
    <row r="819" s="286" customFormat="1" ht="12.75">
      <c r="C819" s="329"/>
    </row>
    <row r="820" s="286" customFormat="1" ht="12.75">
      <c r="C820" s="329"/>
    </row>
    <row r="821" s="286" customFormat="1" ht="12.75">
      <c r="C821" s="329"/>
    </row>
    <row r="822" s="286" customFormat="1" ht="12.75">
      <c r="C822" s="329"/>
    </row>
    <row r="823" s="286" customFormat="1" ht="12.75">
      <c r="C823" s="329"/>
    </row>
    <row r="824" s="286" customFormat="1" ht="12.75">
      <c r="C824" s="329"/>
    </row>
    <row r="825" s="286" customFormat="1" ht="12.75">
      <c r="C825" s="329"/>
    </row>
    <row r="826" s="286" customFormat="1" ht="12.75">
      <c r="C826" s="329"/>
    </row>
    <row r="827" s="286" customFormat="1" ht="12.75">
      <c r="C827" s="329"/>
    </row>
    <row r="828" s="286" customFormat="1" ht="12.75">
      <c r="C828" s="329"/>
    </row>
    <row r="829" s="286" customFormat="1" ht="12.75">
      <c r="C829" s="329"/>
    </row>
    <row r="830" s="286" customFormat="1" ht="12.75">
      <c r="C830" s="329"/>
    </row>
    <row r="831" s="286" customFormat="1" ht="12.75">
      <c r="C831" s="329"/>
    </row>
    <row r="832" s="286" customFormat="1" ht="12.75">
      <c r="C832" s="329"/>
    </row>
    <row r="833" s="286" customFormat="1" ht="12.75">
      <c r="C833" s="329"/>
    </row>
    <row r="834" s="286" customFormat="1" ht="12.75">
      <c r="C834" s="329"/>
    </row>
    <row r="835" s="286" customFormat="1" ht="12.75">
      <c r="C835" s="329"/>
    </row>
    <row r="836" s="286" customFormat="1" ht="12.75">
      <c r="C836" s="329"/>
    </row>
    <row r="837" s="286" customFormat="1" ht="12.75">
      <c r="C837" s="329"/>
    </row>
    <row r="838" s="286" customFormat="1" ht="12.75">
      <c r="C838" s="329"/>
    </row>
    <row r="839" s="286" customFormat="1" ht="12.75">
      <c r="C839" s="329"/>
    </row>
    <row r="840" s="286" customFormat="1" ht="12.75">
      <c r="C840" s="329"/>
    </row>
    <row r="841" s="286" customFormat="1" ht="12.75">
      <c r="C841" s="329"/>
    </row>
    <row r="842" s="286" customFormat="1" ht="12.75">
      <c r="C842" s="329"/>
    </row>
    <row r="843" s="286" customFormat="1" ht="12.75">
      <c r="C843" s="329"/>
    </row>
    <row r="844" s="286" customFormat="1" ht="12.75">
      <c r="C844" s="329"/>
    </row>
    <row r="845" s="286" customFormat="1" ht="12.75">
      <c r="C845" s="329"/>
    </row>
    <row r="846" s="286" customFormat="1" ht="12.75">
      <c r="C846" s="329"/>
    </row>
    <row r="847" s="286" customFormat="1" ht="12.75">
      <c r="C847" s="329"/>
    </row>
    <row r="848" s="286" customFormat="1" ht="12.75">
      <c r="C848" s="329"/>
    </row>
    <row r="849" s="286" customFormat="1" ht="12.75">
      <c r="C849" s="329"/>
    </row>
    <row r="850" s="286" customFormat="1" ht="12.75">
      <c r="C850" s="329"/>
    </row>
    <row r="851" s="286" customFormat="1" ht="12.75">
      <c r="C851" s="329"/>
    </row>
    <row r="852" s="286" customFormat="1" ht="12.75">
      <c r="C852" s="329"/>
    </row>
    <row r="853" s="286" customFormat="1" ht="12.75">
      <c r="C853" s="329"/>
    </row>
    <row r="854" s="286" customFormat="1" ht="12.75">
      <c r="C854" s="329"/>
    </row>
    <row r="855" s="286" customFormat="1" ht="12.75">
      <c r="C855" s="329"/>
    </row>
    <row r="856" s="286" customFormat="1" ht="12.75">
      <c r="C856" s="329"/>
    </row>
    <row r="857" s="286" customFormat="1" ht="12.75">
      <c r="C857" s="329"/>
    </row>
    <row r="858" s="286" customFormat="1" ht="12.75">
      <c r="C858" s="329"/>
    </row>
    <row r="859" s="286" customFormat="1" ht="12.75">
      <c r="C859" s="329"/>
    </row>
    <row r="860" s="286" customFormat="1" ht="12.75">
      <c r="C860" s="329"/>
    </row>
    <row r="861" s="286" customFormat="1" ht="12.75">
      <c r="C861" s="329"/>
    </row>
    <row r="862" s="286" customFormat="1" ht="12.75">
      <c r="C862" s="329"/>
    </row>
    <row r="863" s="286" customFormat="1" ht="12.75">
      <c r="C863" s="329"/>
    </row>
    <row r="864" s="286" customFormat="1" ht="12.75">
      <c r="C864" s="329"/>
    </row>
    <row r="865" s="286" customFormat="1" ht="12.75">
      <c r="C865" s="329"/>
    </row>
    <row r="866" s="286" customFormat="1" ht="12.75">
      <c r="C866" s="329"/>
    </row>
    <row r="867" s="286" customFormat="1" ht="12.75">
      <c r="C867" s="329"/>
    </row>
    <row r="868" s="286" customFormat="1" ht="12.75">
      <c r="C868" s="329"/>
    </row>
    <row r="869" s="286" customFormat="1" ht="12.75">
      <c r="C869" s="329"/>
    </row>
    <row r="870" s="286" customFormat="1" ht="12.75">
      <c r="C870" s="329"/>
    </row>
    <row r="871" s="286" customFormat="1" ht="12.75">
      <c r="C871" s="329"/>
    </row>
    <row r="872" s="286" customFormat="1" ht="12.75">
      <c r="C872" s="329"/>
    </row>
    <row r="873" s="286" customFormat="1" ht="12.75">
      <c r="C873" s="329"/>
    </row>
    <row r="874" s="286" customFormat="1" ht="12.75">
      <c r="C874" s="329"/>
    </row>
    <row r="875" s="286" customFormat="1" ht="12.75">
      <c r="C875" s="329"/>
    </row>
    <row r="876" s="286" customFormat="1" ht="12.75">
      <c r="C876" s="329"/>
    </row>
    <row r="877" s="286" customFormat="1" ht="12.75">
      <c r="C877" s="329"/>
    </row>
    <row r="878" s="286" customFormat="1" ht="12.75">
      <c r="C878" s="329"/>
    </row>
    <row r="879" s="286" customFormat="1" ht="12.75">
      <c r="C879" s="329"/>
    </row>
    <row r="880" s="286" customFormat="1" ht="12.75">
      <c r="C880" s="329"/>
    </row>
    <row r="881" s="286" customFormat="1" ht="12.75">
      <c r="C881" s="329"/>
    </row>
    <row r="882" s="286" customFormat="1" ht="12.75">
      <c r="C882" s="329"/>
    </row>
    <row r="883" s="286" customFormat="1" ht="12.75">
      <c r="C883" s="329"/>
    </row>
    <row r="884" s="286" customFormat="1" ht="12.75">
      <c r="C884" s="329"/>
    </row>
    <row r="885" s="286" customFormat="1" ht="12.75">
      <c r="C885" s="329"/>
    </row>
    <row r="886" s="286" customFormat="1" ht="12.75">
      <c r="C886" s="329"/>
    </row>
    <row r="887" s="286" customFormat="1" ht="12.75">
      <c r="C887" s="329"/>
    </row>
    <row r="888" s="286" customFormat="1" ht="12.75">
      <c r="C888" s="329"/>
    </row>
    <row r="889" s="286" customFormat="1" ht="12.75">
      <c r="C889" s="329"/>
    </row>
    <row r="890" s="286" customFormat="1" ht="12.75">
      <c r="C890" s="329"/>
    </row>
    <row r="891" s="286" customFormat="1" ht="12.75">
      <c r="C891" s="329"/>
    </row>
    <row r="892" s="286" customFormat="1" ht="12.75">
      <c r="C892" s="329"/>
    </row>
    <row r="893" s="286" customFormat="1" ht="12.75">
      <c r="C893" s="329"/>
    </row>
    <row r="894" s="286" customFormat="1" ht="12.75">
      <c r="C894" s="329"/>
    </row>
    <row r="895" s="286" customFormat="1" ht="12.75">
      <c r="C895" s="329"/>
    </row>
    <row r="896" s="286" customFormat="1" ht="12.75">
      <c r="C896" s="329"/>
    </row>
    <row r="897" s="286" customFormat="1" ht="12.75">
      <c r="C897" s="329"/>
    </row>
    <row r="898" s="286" customFormat="1" ht="12.75">
      <c r="C898" s="329"/>
    </row>
    <row r="899" s="286" customFormat="1" ht="12.75">
      <c r="C899" s="329"/>
    </row>
    <row r="900" s="286" customFormat="1" ht="12.75">
      <c r="C900" s="329"/>
    </row>
    <row r="901" s="286" customFormat="1" ht="12.75">
      <c r="C901" s="329"/>
    </row>
    <row r="902" s="286" customFormat="1" ht="12.75">
      <c r="C902" s="329"/>
    </row>
    <row r="903" s="286" customFormat="1" ht="12.75">
      <c r="C903" s="329"/>
    </row>
    <row r="904" s="286" customFormat="1" ht="12.75">
      <c r="C904" s="329"/>
    </row>
    <row r="905" s="286" customFormat="1" ht="12.75">
      <c r="C905" s="329"/>
    </row>
    <row r="906" s="286" customFormat="1" ht="12.75">
      <c r="C906" s="329"/>
    </row>
    <row r="907" s="286" customFormat="1" ht="12.75">
      <c r="C907" s="329"/>
    </row>
    <row r="908" s="286" customFormat="1" ht="12.75">
      <c r="C908" s="329"/>
    </row>
  </sheetData>
  <sheetProtection/>
  <mergeCells count="6">
    <mergeCell ref="A3:F3"/>
    <mergeCell ref="A4:F4"/>
    <mergeCell ref="A7:A8"/>
    <mergeCell ref="E6:F6"/>
    <mergeCell ref="E7:F7"/>
    <mergeCell ref="D7:D8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57421875" style="81" customWidth="1"/>
    <col min="2" max="2" width="36.421875" style="81" customWidth="1"/>
    <col min="3" max="3" width="14.57421875" style="81" customWidth="1"/>
    <col min="4" max="4" width="14.00390625" style="81" customWidth="1"/>
    <col min="5" max="6" width="14.140625" style="81" customWidth="1"/>
    <col min="7" max="16384" width="9.140625" style="81" customWidth="1"/>
  </cols>
  <sheetData>
    <row r="1" ht="15.75">
      <c r="F1" s="8" t="s">
        <v>1004</v>
      </c>
    </row>
    <row r="2" ht="73.5" customHeight="1"/>
    <row r="3" spans="1:5" ht="42.75" customHeight="1">
      <c r="A3" s="784" t="s">
        <v>930</v>
      </c>
      <c r="B3" s="784"/>
      <c r="C3" s="784"/>
      <c r="D3" s="784"/>
      <c r="E3" s="784"/>
    </row>
    <row r="4" ht="23.25" customHeight="1"/>
    <row r="5" spans="1:5" ht="28.5" customHeight="1">
      <c r="A5" s="777" t="s">
        <v>931</v>
      </c>
      <c r="B5" s="777"/>
      <c r="C5" s="777"/>
      <c r="D5" s="777"/>
      <c r="E5" s="777"/>
    </row>
    <row r="6" spans="1:4" ht="12.75" hidden="1">
      <c r="A6" s="583" t="s">
        <v>932</v>
      </c>
      <c r="B6" s="583"/>
      <c r="C6" s="583"/>
      <c r="D6" s="583"/>
    </row>
    <row r="7" ht="14.25" customHeight="1" thickBot="1">
      <c r="E7" s="436" t="s">
        <v>529</v>
      </c>
    </row>
    <row r="8" spans="1:5" ht="13.5" thickBot="1">
      <c r="A8" s="778" t="s">
        <v>933</v>
      </c>
      <c r="B8" s="778"/>
      <c r="C8" s="785" t="s">
        <v>934</v>
      </c>
      <c r="D8" s="780" t="s">
        <v>258</v>
      </c>
      <c r="E8" s="781"/>
    </row>
    <row r="9" spans="1:5" ht="26.25" thickBot="1">
      <c r="A9" s="779"/>
      <c r="B9" s="779"/>
      <c r="C9" s="786"/>
      <c r="D9" s="89" t="s">
        <v>935</v>
      </c>
      <c r="E9" s="89" t="s">
        <v>936</v>
      </c>
    </row>
    <row r="10" spans="1:5" ht="13.5" thickBot="1">
      <c r="A10" s="90">
        <v>1</v>
      </c>
      <c r="B10" s="90">
        <v>2</v>
      </c>
      <c r="C10" s="90">
        <v>3</v>
      </c>
      <c r="D10" s="90">
        <v>4</v>
      </c>
      <c r="E10" s="90">
        <v>5</v>
      </c>
    </row>
    <row r="11" spans="1:7" ht="30" customHeight="1" thickBot="1">
      <c r="A11" s="584">
        <v>8000</v>
      </c>
      <c r="B11" s="585" t="s">
        <v>937</v>
      </c>
      <c r="C11" s="586">
        <f>D11+E11</f>
        <v>-33246.238</v>
      </c>
      <c r="D11" s="587">
        <f>-E23</f>
        <v>-6498.557</v>
      </c>
      <c r="E11" s="588">
        <f>-F23</f>
        <v>-26747.681</v>
      </c>
      <c r="G11" s="589"/>
    </row>
    <row r="13" ht="0.75" customHeight="1"/>
    <row r="14" ht="1.5" customHeight="1"/>
    <row r="15" spans="1:6" ht="18">
      <c r="A15" s="784" t="s">
        <v>938</v>
      </c>
      <c r="B15" s="784"/>
      <c r="C15" s="784"/>
      <c r="D15" s="784"/>
      <c r="E15" s="784"/>
      <c r="F15" s="784"/>
    </row>
    <row r="16" ht="4.5" customHeight="1">
      <c r="B16" s="590"/>
    </row>
    <row r="17" spans="1:6" ht="30" customHeight="1">
      <c r="A17" s="777" t="s">
        <v>939</v>
      </c>
      <c r="B17" s="777"/>
      <c r="C17" s="777"/>
      <c r="D17" s="777"/>
      <c r="E17" s="777"/>
      <c r="F17" s="777"/>
    </row>
    <row r="18" ht="4.5" customHeight="1">
      <c r="A18" s="583" t="s">
        <v>940</v>
      </c>
    </row>
    <row r="19" ht="13.5" thickBot="1">
      <c r="E19" s="436" t="s">
        <v>305</v>
      </c>
    </row>
    <row r="20" spans="1:6" ht="35.25" customHeight="1" thickBot="1">
      <c r="A20" s="591" t="s">
        <v>941</v>
      </c>
      <c r="B20" s="592" t="s">
        <v>187</v>
      </c>
      <c r="C20" s="593"/>
      <c r="D20" s="782" t="s">
        <v>310</v>
      </c>
      <c r="E20" s="594" t="s">
        <v>942</v>
      </c>
      <c r="F20" s="595"/>
    </row>
    <row r="21" spans="1:6" ht="26.25" thickBot="1">
      <c r="A21" s="596"/>
      <c r="B21" s="87" t="s">
        <v>188</v>
      </c>
      <c r="C21" s="88" t="s">
        <v>189</v>
      </c>
      <c r="D21" s="783"/>
      <c r="E21" s="89" t="s">
        <v>301</v>
      </c>
      <c r="F21" s="89" t="s">
        <v>302</v>
      </c>
    </row>
    <row r="22" spans="1:6" ht="13.5" thickBot="1">
      <c r="A22" s="90">
        <v>1</v>
      </c>
      <c r="B22" s="90">
        <v>2</v>
      </c>
      <c r="C22" s="90" t="s">
        <v>190</v>
      </c>
      <c r="D22" s="90">
        <v>4</v>
      </c>
      <c r="E22" s="90">
        <v>5</v>
      </c>
      <c r="F22" s="90">
        <v>6</v>
      </c>
    </row>
    <row r="23" spans="1:6" s="583" customFormat="1" ht="36.75" thickBot="1">
      <c r="A23" s="597">
        <v>8010</v>
      </c>
      <c r="B23" s="598" t="s">
        <v>1092</v>
      </c>
      <c r="C23" s="599"/>
      <c r="D23" s="586">
        <f>E23+F23</f>
        <v>33246.238</v>
      </c>
      <c r="E23" s="587">
        <f>E25</f>
        <v>6498.557</v>
      </c>
      <c r="F23" s="588">
        <f>F25</f>
        <v>26747.681</v>
      </c>
    </row>
    <row r="24" spans="1:6" s="583" customFormat="1" ht="13.5" thickBot="1">
      <c r="A24" s="600"/>
      <c r="B24" s="601" t="s">
        <v>258</v>
      </c>
      <c r="C24" s="602"/>
      <c r="D24" s="603"/>
      <c r="E24" s="604"/>
      <c r="F24" s="605"/>
    </row>
    <row r="25" spans="1:6" ht="36.75" thickBot="1">
      <c r="A25" s="606">
        <v>8100</v>
      </c>
      <c r="B25" s="607" t="s">
        <v>1093</v>
      </c>
      <c r="C25" s="608"/>
      <c r="D25" s="586">
        <f>E25+F25</f>
        <v>33246.238</v>
      </c>
      <c r="E25" s="587">
        <f>5!E31</f>
        <v>6498.557</v>
      </c>
      <c r="F25" s="588">
        <f>5!F35</f>
        <v>26747.681</v>
      </c>
    </row>
    <row r="26" spans="1:6" ht="12.75">
      <c r="A26" s="606"/>
      <c r="B26" s="609" t="s">
        <v>258</v>
      </c>
      <c r="C26" s="608"/>
      <c r="D26" s="610"/>
      <c r="E26" s="611"/>
      <c r="F26" s="260"/>
    </row>
    <row r="27" spans="1:6" ht="24" customHeight="1">
      <c r="A27" s="612">
        <v>8110</v>
      </c>
      <c r="B27" s="613" t="s">
        <v>1094</v>
      </c>
      <c r="C27" s="608"/>
      <c r="D27" s="614"/>
      <c r="E27" s="611"/>
      <c r="F27" s="615"/>
    </row>
    <row r="28" spans="1:6" ht="12.75">
      <c r="A28" s="612"/>
      <c r="B28" s="616" t="s">
        <v>258</v>
      </c>
      <c r="C28" s="608"/>
      <c r="D28" s="614"/>
      <c r="E28" s="611"/>
      <c r="F28" s="615"/>
    </row>
    <row r="29" spans="1:6" ht="39" customHeight="1">
      <c r="A29" s="612">
        <v>8111</v>
      </c>
      <c r="B29" s="617" t="s">
        <v>943</v>
      </c>
      <c r="C29" s="608"/>
      <c r="D29" s="610"/>
      <c r="E29" s="618" t="s">
        <v>944</v>
      </c>
      <c r="F29" s="260"/>
    </row>
    <row r="30" spans="1:6" ht="12.75">
      <c r="A30" s="612"/>
      <c r="B30" s="178" t="s">
        <v>266</v>
      </c>
      <c r="C30" s="608"/>
      <c r="D30" s="610"/>
      <c r="E30" s="618"/>
      <c r="F30" s="260"/>
    </row>
    <row r="31" spans="1:6" ht="12.75">
      <c r="A31" s="612">
        <v>8112</v>
      </c>
      <c r="B31" s="619" t="s">
        <v>945</v>
      </c>
      <c r="C31" s="620" t="s">
        <v>946</v>
      </c>
      <c r="D31" s="610"/>
      <c r="E31" s="618" t="s">
        <v>944</v>
      </c>
      <c r="F31" s="260"/>
    </row>
    <row r="32" spans="1:6" ht="12.75">
      <c r="A32" s="612">
        <v>8113</v>
      </c>
      <c r="B32" s="619" t="s">
        <v>947</v>
      </c>
      <c r="C32" s="620" t="s">
        <v>948</v>
      </c>
      <c r="D32" s="610"/>
      <c r="E32" s="618" t="s">
        <v>944</v>
      </c>
      <c r="F32" s="260"/>
    </row>
    <row r="33" spans="1:6" s="624" customFormat="1" ht="24.75" customHeight="1">
      <c r="A33" s="612">
        <v>8120</v>
      </c>
      <c r="B33" s="617" t="s">
        <v>1095</v>
      </c>
      <c r="C33" s="620"/>
      <c r="D33" s="621"/>
      <c r="E33" s="622"/>
      <c r="F33" s="623"/>
    </row>
    <row r="34" spans="1:6" s="624" customFormat="1" ht="12.75">
      <c r="A34" s="612"/>
      <c r="B34" s="178" t="s">
        <v>258</v>
      </c>
      <c r="C34" s="620"/>
      <c r="D34" s="621"/>
      <c r="E34" s="622"/>
      <c r="F34" s="623"/>
    </row>
    <row r="35" spans="1:6" s="624" customFormat="1" ht="24">
      <c r="A35" s="612">
        <v>8121</v>
      </c>
      <c r="B35" s="617" t="s">
        <v>949</v>
      </c>
      <c r="C35" s="620"/>
      <c r="D35" s="621"/>
      <c r="E35" s="618" t="s">
        <v>944</v>
      </c>
      <c r="F35" s="623"/>
    </row>
    <row r="36" spans="1:6" s="624" customFormat="1" ht="12.75">
      <c r="A36" s="612"/>
      <c r="B36" s="178" t="s">
        <v>266</v>
      </c>
      <c r="C36" s="620"/>
      <c r="D36" s="621"/>
      <c r="E36" s="622"/>
      <c r="F36" s="623"/>
    </row>
    <row r="37" spans="1:6" s="624" customFormat="1" ht="24">
      <c r="A37" s="606">
        <v>8122</v>
      </c>
      <c r="B37" s="613" t="s">
        <v>950</v>
      </c>
      <c r="C37" s="620" t="s">
        <v>951</v>
      </c>
      <c r="D37" s="621"/>
      <c r="E37" s="618" t="s">
        <v>944</v>
      </c>
      <c r="F37" s="623"/>
    </row>
    <row r="38" spans="1:6" s="624" customFormat="1" ht="12.75">
      <c r="A38" s="606"/>
      <c r="B38" s="625" t="s">
        <v>266</v>
      </c>
      <c r="C38" s="620"/>
      <c r="D38" s="621"/>
      <c r="E38" s="622"/>
      <c r="F38" s="623"/>
    </row>
    <row r="39" spans="1:6" s="624" customFormat="1" ht="12.75">
      <c r="A39" s="606">
        <v>8123</v>
      </c>
      <c r="B39" s="625" t="s">
        <v>952</v>
      </c>
      <c r="C39" s="620"/>
      <c r="D39" s="621"/>
      <c r="E39" s="618" t="s">
        <v>944</v>
      </c>
      <c r="F39" s="623"/>
    </row>
    <row r="40" spans="1:6" s="624" customFormat="1" ht="12.75">
      <c r="A40" s="606">
        <v>8124</v>
      </c>
      <c r="B40" s="625" t="s">
        <v>953</v>
      </c>
      <c r="C40" s="620"/>
      <c r="D40" s="621"/>
      <c r="E40" s="618" t="s">
        <v>944</v>
      </c>
      <c r="F40" s="623"/>
    </row>
    <row r="41" spans="1:6" s="624" customFormat="1" ht="36">
      <c r="A41" s="606">
        <v>8130</v>
      </c>
      <c r="B41" s="613" t="s">
        <v>954</v>
      </c>
      <c r="C41" s="620" t="s">
        <v>955</v>
      </c>
      <c r="D41" s="621"/>
      <c r="E41" s="618" t="s">
        <v>944</v>
      </c>
      <c r="F41" s="623"/>
    </row>
    <row r="42" spans="1:6" s="624" customFormat="1" ht="12.75">
      <c r="A42" s="606"/>
      <c r="B42" s="625" t="s">
        <v>266</v>
      </c>
      <c r="C42" s="620"/>
      <c r="D42" s="621"/>
      <c r="E42" s="622"/>
      <c r="F42" s="623"/>
    </row>
    <row r="43" spans="1:6" s="624" customFormat="1" ht="12.75">
      <c r="A43" s="606">
        <v>8131</v>
      </c>
      <c r="B43" s="625" t="s">
        <v>956</v>
      </c>
      <c r="C43" s="620"/>
      <c r="D43" s="621"/>
      <c r="E43" s="618" t="s">
        <v>944</v>
      </c>
      <c r="F43" s="623"/>
    </row>
    <row r="44" spans="1:6" s="624" customFormat="1" ht="12.75">
      <c r="A44" s="606">
        <v>8132</v>
      </c>
      <c r="B44" s="625" t="s">
        <v>957</v>
      </c>
      <c r="C44" s="620"/>
      <c r="D44" s="621"/>
      <c r="E44" s="618" t="s">
        <v>944</v>
      </c>
      <c r="F44" s="623"/>
    </row>
    <row r="45" spans="2:3" ht="12.75">
      <c r="B45" s="329"/>
      <c r="C45" s="286"/>
    </row>
    <row r="46" spans="2:3" ht="12.75">
      <c r="B46" s="329"/>
      <c r="C46" s="286"/>
    </row>
    <row r="47" spans="2:3" ht="12.75">
      <c r="B47" s="329"/>
      <c r="C47" s="286"/>
    </row>
    <row r="48" ht="12.75">
      <c r="B48" s="82"/>
    </row>
    <row r="49" ht="12.75">
      <c r="B49" s="82"/>
    </row>
    <row r="50" ht="12.75">
      <c r="B50" s="82"/>
    </row>
    <row r="51" ht="12.75">
      <c r="B51" s="82"/>
    </row>
    <row r="52" ht="12.75">
      <c r="B52" s="82"/>
    </row>
    <row r="53" ht="12.75">
      <c r="B53" s="82"/>
    </row>
    <row r="54" ht="12.75">
      <c r="B54" s="82"/>
    </row>
    <row r="55" ht="12.75">
      <c r="B55" s="82"/>
    </row>
    <row r="56" ht="12.75">
      <c r="B56" s="82"/>
    </row>
    <row r="57" ht="12.75">
      <c r="B57" s="82"/>
    </row>
    <row r="58" ht="12.75">
      <c r="B58" s="82"/>
    </row>
    <row r="59" ht="12.75">
      <c r="B59" s="82"/>
    </row>
    <row r="60" ht="12.75">
      <c r="B60" s="82"/>
    </row>
    <row r="61" ht="12.75">
      <c r="B61" s="82"/>
    </row>
    <row r="62" ht="12.75">
      <c r="B62" s="82"/>
    </row>
    <row r="63" ht="12.75">
      <c r="B63" s="82"/>
    </row>
    <row r="64" ht="12.75">
      <c r="B64" s="82"/>
    </row>
    <row r="65" ht="12.75">
      <c r="B65" s="82"/>
    </row>
    <row r="66" ht="12.75">
      <c r="B66" s="82"/>
    </row>
    <row r="67" ht="12.75">
      <c r="B67" s="82"/>
    </row>
    <row r="68" ht="12.75">
      <c r="B68" s="82"/>
    </row>
    <row r="69" ht="12.75">
      <c r="B69" s="82"/>
    </row>
    <row r="70" ht="12.75">
      <c r="B70" s="82"/>
    </row>
    <row r="71" ht="12.75">
      <c r="B71" s="82"/>
    </row>
    <row r="72" ht="12.75">
      <c r="B72" s="82"/>
    </row>
    <row r="73" ht="12.75">
      <c r="B73" s="82"/>
    </row>
    <row r="74" ht="12.75">
      <c r="B74" s="82"/>
    </row>
    <row r="75" ht="12.75">
      <c r="B75" s="82"/>
    </row>
    <row r="76" ht="12.75">
      <c r="B76" s="82"/>
    </row>
    <row r="77" ht="12.75">
      <c r="B77" s="82"/>
    </row>
    <row r="78" ht="12.75">
      <c r="B78" s="82"/>
    </row>
    <row r="79" ht="12.75">
      <c r="B79" s="82"/>
    </row>
    <row r="80" ht="12.75">
      <c r="B80" s="82"/>
    </row>
    <row r="81" ht="12.75">
      <c r="B81" s="82"/>
    </row>
    <row r="82" ht="12.75">
      <c r="B82" s="82"/>
    </row>
    <row r="83" ht="12.75">
      <c r="B83" s="82"/>
    </row>
    <row r="84" ht="12.75">
      <c r="B84" s="82"/>
    </row>
    <row r="85" ht="12.75">
      <c r="B85" s="82"/>
    </row>
    <row r="86" ht="12.75">
      <c r="B86" s="82"/>
    </row>
    <row r="87" ht="12.75">
      <c r="B87" s="82"/>
    </row>
    <row r="88" ht="12.75">
      <c r="B88" s="82"/>
    </row>
    <row r="89" ht="12.75">
      <c r="B89" s="82"/>
    </row>
    <row r="90" ht="12.75">
      <c r="B90" s="82"/>
    </row>
    <row r="91" ht="12.75">
      <c r="B91" s="82"/>
    </row>
    <row r="92" ht="12.75">
      <c r="B92" s="82"/>
    </row>
    <row r="93" ht="12.75">
      <c r="B93" s="82"/>
    </row>
    <row r="94" ht="12.75">
      <c r="B94" s="82"/>
    </row>
    <row r="95" ht="12.75">
      <c r="B95" s="82"/>
    </row>
    <row r="96" ht="12.75">
      <c r="B96" s="82"/>
    </row>
    <row r="97" ht="12.75">
      <c r="B97" s="82"/>
    </row>
    <row r="98" ht="12.75">
      <c r="B98" s="82"/>
    </row>
    <row r="99" ht="12.75">
      <c r="B99" s="82"/>
    </row>
    <row r="100" ht="12.75">
      <c r="B100" s="82"/>
    </row>
    <row r="101" ht="12.75">
      <c r="B101" s="82"/>
    </row>
    <row r="102" ht="12.75">
      <c r="B102" s="82"/>
    </row>
    <row r="103" ht="12.75">
      <c r="B103" s="82"/>
    </row>
    <row r="104" ht="12.75">
      <c r="B104" s="82"/>
    </row>
    <row r="105" ht="12.75">
      <c r="B105" s="82"/>
    </row>
    <row r="106" ht="12.75">
      <c r="B106" s="82"/>
    </row>
    <row r="107" ht="12.75">
      <c r="B107" s="82"/>
    </row>
    <row r="108" ht="12.75">
      <c r="B108" s="82"/>
    </row>
    <row r="109" ht="12.75">
      <c r="B109" s="82"/>
    </row>
    <row r="110" ht="12.75">
      <c r="B110" s="82"/>
    </row>
    <row r="111" ht="12.75">
      <c r="B111" s="82"/>
    </row>
    <row r="112" ht="12.75">
      <c r="B112" s="82"/>
    </row>
    <row r="113" ht="12.75">
      <c r="B113" s="82"/>
    </row>
    <row r="114" ht="12.75">
      <c r="B114" s="82"/>
    </row>
    <row r="115" ht="12.75">
      <c r="B115" s="82"/>
    </row>
    <row r="116" ht="12.75">
      <c r="B116" s="82"/>
    </row>
    <row r="117" ht="12.75">
      <c r="B117" s="82"/>
    </row>
    <row r="118" ht="12.75">
      <c r="B118" s="82"/>
    </row>
    <row r="119" ht="12.75">
      <c r="B119" s="82"/>
    </row>
    <row r="120" ht="12.75">
      <c r="B120" s="82"/>
    </row>
    <row r="121" ht="12.75">
      <c r="B121" s="82"/>
    </row>
    <row r="122" ht="12.75">
      <c r="B122" s="82"/>
    </row>
    <row r="123" ht="12.75">
      <c r="B123" s="82"/>
    </row>
    <row r="124" ht="12.75">
      <c r="B124" s="82"/>
    </row>
    <row r="125" ht="12.75">
      <c r="B125" s="82"/>
    </row>
    <row r="126" ht="12.75">
      <c r="B126" s="82"/>
    </row>
    <row r="127" ht="12.75">
      <c r="B127" s="82"/>
    </row>
    <row r="128" ht="12.75">
      <c r="B128" s="82"/>
    </row>
    <row r="129" ht="12.75">
      <c r="B129" s="82"/>
    </row>
    <row r="130" ht="12.75">
      <c r="B130" s="82"/>
    </row>
    <row r="131" ht="12.75">
      <c r="B131" s="82"/>
    </row>
    <row r="132" ht="12.75">
      <c r="B132" s="82"/>
    </row>
    <row r="133" ht="12.75">
      <c r="B133" s="82"/>
    </row>
    <row r="134" ht="12.75">
      <c r="B134" s="82"/>
    </row>
    <row r="135" ht="12.75">
      <c r="B135" s="82"/>
    </row>
    <row r="136" ht="12.75">
      <c r="B136" s="82"/>
    </row>
    <row r="137" ht="12.75">
      <c r="B137" s="82"/>
    </row>
    <row r="138" ht="12.75">
      <c r="B138" s="82"/>
    </row>
    <row r="139" ht="12.75">
      <c r="B139" s="82"/>
    </row>
    <row r="140" ht="12.75">
      <c r="B140" s="82"/>
    </row>
    <row r="141" ht="12.75">
      <c r="B141" s="82"/>
    </row>
    <row r="142" ht="12.75">
      <c r="B142" s="82"/>
    </row>
    <row r="143" ht="12.75">
      <c r="B143" s="82"/>
    </row>
    <row r="144" ht="12.75">
      <c r="B144" s="82"/>
    </row>
    <row r="145" ht="12.75">
      <c r="B145" s="82"/>
    </row>
    <row r="146" ht="12.75">
      <c r="B146" s="82"/>
    </row>
    <row r="147" ht="12.75">
      <c r="B147" s="82"/>
    </row>
    <row r="148" ht="12.75">
      <c r="B148" s="82"/>
    </row>
    <row r="149" ht="12.75">
      <c r="B149" s="82"/>
    </row>
    <row r="150" ht="12.75">
      <c r="B150" s="82"/>
    </row>
    <row r="151" ht="12.75">
      <c r="B151" s="82"/>
    </row>
    <row r="152" ht="12.75">
      <c r="B152" s="82"/>
    </row>
    <row r="153" ht="12.75">
      <c r="B153" s="82"/>
    </row>
    <row r="154" ht="12.75">
      <c r="B154" s="82"/>
    </row>
    <row r="155" ht="12.75">
      <c r="B155" s="82"/>
    </row>
    <row r="156" ht="12.75">
      <c r="B156" s="82"/>
    </row>
    <row r="157" ht="12.75">
      <c r="B157" s="82"/>
    </row>
    <row r="158" ht="12.75">
      <c r="B158" s="82"/>
    </row>
    <row r="159" ht="12.75">
      <c r="B159" s="82"/>
    </row>
    <row r="160" ht="12.75">
      <c r="B160" s="82"/>
    </row>
    <row r="161" ht="12.75">
      <c r="B161" s="82"/>
    </row>
    <row r="162" ht="12.75">
      <c r="B162" s="82"/>
    </row>
    <row r="163" ht="12.75">
      <c r="B163" s="82"/>
    </row>
    <row r="164" ht="12.75">
      <c r="B164" s="82"/>
    </row>
    <row r="165" ht="12.75">
      <c r="B165" s="82"/>
    </row>
    <row r="166" ht="12.75">
      <c r="B166" s="82"/>
    </row>
    <row r="167" ht="12.75">
      <c r="B167" s="82"/>
    </row>
    <row r="168" ht="12.75">
      <c r="B168" s="82"/>
    </row>
    <row r="169" ht="12.75">
      <c r="B169" s="82"/>
    </row>
    <row r="170" ht="12.75">
      <c r="B170" s="82"/>
    </row>
    <row r="171" ht="12.75">
      <c r="B171" s="82"/>
    </row>
    <row r="172" ht="12.75">
      <c r="B172" s="82"/>
    </row>
    <row r="173" ht="12.75">
      <c r="B173" s="82"/>
    </row>
    <row r="174" ht="12.75">
      <c r="B174" s="82"/>
    </row>
    <row r="175" ht="12.75">
      <c r="B175" s="82"/>
    </row>
    <row r="176" ht="12.75">
      <c r="B176" s="82"/>
    </row>
    <row r="177" ht="12.75">
      <c r="B177" s="82"/>
    </row>
    <row r="178" ht="12.75">
      <c r="B178" s="82"/>
    </row>
    <row r="179" ht="12.75">
      <c r="B179" s="82"/>
    </row>
    <row r="180" ht="12.75">
      <c r="B180" s="82"/>
    </row>
    <row r="181" ht="12.75">
      <c r="B181" s="82"/>
    </row>
    <row r="182" ht="12.75">
      <c r="B182" s="82"/>
    </row>
    <row r="183" ht="12.75">
      <c r="B183" s="82"/>
    </row>
    <row r="184" ht="12.75">
      <c r="B184" s="82"/>
    </row>
    <row r="185" ht="12.75">
      <c r="B185" s="82"/>
    </row>
    <row r="186" ht="12.75">
      <c r="B186" s="82"/>
    </row>
    <row r="187" ht="12.75">
      <c r="B187" s="82"/>
    </row>
    <row r="188" ht="12.75">
      <c r="B188" s="82"/>
    </row>
    <row r="189" ht="12.75">
      <c r="B189" s="82"/>
    </row>
    <row r="190" ht="12.75">
      <c r="B190" s="82"/>
    </row>
    <row r="191" ht="12.75">
      <c r="B191" s="82"/>
    </row>
    <row r="192" ht="12.75">
      <c r="B192" s="82"/>
    </row>
    <row r="193" ht="12.75">
      <c r="B193" s="82"/>
    </row>
    <row r="194" ht="12.75">
      <c r="B194" s="82"/>
    </row>
    <row r="195" ht="12.75">
      <c r="B195" s="82"/>
    </row>
    <row r="196" ht="12.75">
      <c r="B196" s="82"/>
    </row>
    <row r="197" ht="12.75">
      <c r="B197" s="82"/>
    </row>
    <row r="198" ht="12.75">
      <c r="B198" s="82"/>
    </row>
    <row r="199" ht="12.75">
      <c r="B199" s="82"/>
    </row>
    <row r="200" ht="12.75">
      <c r="B200" s="82"/>
    </row>
    <row r="201" ht="12.75">
      <c r="B201" s="82"/>
    </row>
    <row r="202" ht="12.75">
      <c r="B202" s="82"/>
    </row>
    <row r="203" ht="12.75">
      <c r="B203" s="82"/>
    </row>
    <row r="204" ht="12.75">
      <c r="B204" s="82"/>
    </row>
    <row r="205" ht="12.75">
      <c r="B205" s="82"/>
    </row>
    <row r="206" ht="12.75">
      <c r="B206" s="82"/>
    </row>
    <row r="207" ht="12.75">
      <c r="B207" s="82"/>
    </row>
    <row r="208" ht="12.75">
      <c r="B208" s="82"/>
    </row>
    <row r="209" ht="12.75">
      <c r="B209" s="82"/>
    </row>
    <row r="210" ht="12.75">
      <c r="B210" s="82"/>
    </row>
  </sheetData>
  <sheetProtection/>
  <mergeCells count="9">
    <mergeCell ref="A15:F15"/>
    <mergeCell ref="A17:F17"/>
    <mergeCell ref="D20:D21"/>
    <mergeCell ref="A3:E3"/>
    <mergeCell ref="A5:E5"/>
    <mergeCell ref="A8:A9"/>
    <mergeCell ref="B8:B9"/>
    <mergeCell ref="C8:C9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331" customWidth="1"/>
    <col min="2" max="2" width="51.421875" style="331" customWidth="1"/>
    <col min="3" max="3" width="5.00390625" style="331" bestFit="1" customWidth="1"/>
    <col min="4" max="4" width="9.28125" style="331" customWidth="1"/>
    <col min="5" max="5" width="9.00390625" style="331" customWidth="1"/>
    <col min="6" max="6" width="9.7109375" style="331" customWidth="1"/>
    <col min="7" max="16384" width="9.140625" style="331" customWidth="1"/>
  </cols>
  <sheetData>
    <row r="1" spans="1:9" s="9" customFormat="1" ht="15.75">
      <c r="A1" s="1"/>
      <c r="B1" s="2"/>
      <c r="C1" s="3"/>
      <c r="D1" s="4"/>
      <c r="E1" s="4"/>
      <c r="F1" s="8" t="s">
        <v>1004</v>
      </c>
      <c r="G1" s="6"/>
      <c r="H1" s="7"/>
      <c r="I1" s="7"/>
    </row>
    <row r="2" ht="149.25" customHeight="1" thickBot="1"/>
    <row r="3" spans="1:6" ht="21.75" thickBot="1">
      <c r="A3" s="787" t="s">
        <v>933</v>
      </c>
      <c r="B3" s="626" t="s">
        <v>187</v>
      </c>
      <c r="C3" s="627"/>
      <c r="D3" s="787" t="s">
        <v>310</v>
      </c>
      <c r="E3" s="790" t="s">
        <v>258</v>
      </c>
      <c r="F3" s="791"/>
    </row>
    <row r="4" spans="1:6" ht="21.75" thickBot="1">
      <c r="A4" s="788"/>
      <c r="B4" s="628" t="s">
        <v>188</v>
      </c>
      <c r="C4" s="629" t="s">
        <v>189</v>
      </c>
      <c r="D4" s="789"/>
      <c r="E4" s="630" t="s">
        <v>301</v>
      </c>
      <c r="F4" s="630" t="s">
        <v>302</v>
      </c>
    </row>
    <row r="5" spans="1:6" ht="13.5" thickBot="1">
      <c r="A5" s="631">
        <v>1</v>
      </c>
      <c r="B5" s="631">
        <v>2</v>
      </c>
      <c r="C5" s="631" t="s">
        <v>190</v>
      </c>
      <c r="D5" s="631">
        <v>4</v>
      </c>
      <c r="E5" s="631">
        <v>5</v>
      </c>
      <c r="F5" s="631">
        <v>6</v>
      </c>
    </row>
    <row r="6" spans="1:6" s="637" customFormat="1" ht="12.75">
      <c r="A6" s="632">
        <v>8140</v>
      </c>
      <c r="B6" s="633" t="s">
        <v>958</v>
      </c>
      <c r="C6" s="620"/>
      <c r="D6" s="634"/>
      <c r="E6" s="635"/>
      <c r="F6" s="636"/>
    </row>
    <row r="7" spans="1:6" s="637" customFormat="1" ht="12.75">
      <c r="A7" s="638"/>
      <c r="B7" s="639" t="s">
        <v>266</v>
      </c>
      <c r="C7" s="620"/>
      <c r="D7" s="634"/>
      <c r="E7" s="635"/>
      <c r="F7" s="636"/>
    </row>
    <row r="8" spans="1:6" s="637" customFormat="1" ht="24">
      <c r="A8" s="632">
        <v>8141</v>
      </c>
      <c r="B8" s="633" t="s">
        <v>959</v>
      </c>
      <c r="C8" s="620" t="s">
        <v>951</v>
      </c>
      <c r="D8" s="634"/>
      <c r="E8" s="635"/>
      <c r="F8" s="636"/>
    </row>
    <row r="9" spans="1:6" s="637" customFormat="1" ht="13.5" thickBot="1">
      <c r="A9" s="632"/>
      <c r="B9" s="640" t="s">
        <v>266</v>
      </c>
      <c r="C9" s="124"/>
      <c r="D9" s="634"/>
      <c r="E9" s="635"/>
      <c r="F9" s="636"/>
    </row>
    <row r="10" spans="1:6" s="637" customFormat="1" ht="12.75">
      <c r="A10" s="641">
        <v>8142</v>
      </c>
      <c r="B10" s="642" t="s">
        <v>960</v>
      </c>
      <c r="C10" s="643"/>
      <c r="D10" s="644"/>
      <c r="E10" s="645"/>
      <c r="F10" s="646" t="s">
        <v>944</v>
      </c>
    </row>
    <row r="11" spans="1:6" s="637" customFormat="1" ht="13.5" thickBot="1">
      <c r="A11" s="647">
        <v>8143</v>
      </c>
      <c r="B11" s="648" t="s">
        <v>961</v>
      </c>
      <c r="C11" s="138"/>
      <c r="D11" s="649"/>
      <c r="E11" s="650"/>
      <c r="F11" s="651"/>
    </row>
    <row r="12" spans="1:6" s="637" customFormat="1" ht="24">
      <c r="A12" s="641">
        <v>8150</v>
      </c>
      <c r="B12" s="652" t="s">
        <v>962</v>
      </c>
      <c r="C12" s="653" t="s">
        <v>955</v>
      </c>
      <c r="D12" s="644"/>
      <c r="E12" s="645"/>
      <c r="F12" s="654"/>
    </row>
    <row r="13" spans="1:6" s="637" customFormat="1" ht="12.75">
      <c r="A13" s="632"/>
      <c r="B13" s="640" t="s">
        <v>266</v>
      </c>
      <c r="C13" s="655"/>
      <c r="D13" s="634"/>
      <c r="E13" s="635"/>
      <c r="F13" s="636"/>
    </row>
    <row r="14" spans="1:6" s="637" customFormat="1" ht="12.75">
      <c r="A14" s="632">
        <v>8151</v>
      </c>
      <c r="B14" s="640" t="s">
        <v>956</v>
      </c>
      <c r="C14" s="655"/>
      <c r="D14" s="634"/>
      <c r="E14" s="635"/>
      <c r="F14" s="656" t="s">
        <v>534</v>
      </c>
    </row>
    <row r="15" spans="1:6" s="637" customFormat="1" ht="13.5" thickBot="1">
      <c r="A15" s="657">
        <v>8152</v>
      </c>
      <c r="B15" s="658" t="s">
        <v>963</v>
      </c>
      <c r="C15" s="659"/>
      <c r="D15" s="660"/>
      <c r="E15" s="661"/>
      <c r="F15" s="662"/>
    </row>
    <row r="16" spans="1:6" s="637" customFormat="1" ht="37.5" customHeight="1" thickBot="1">
      <c r="A16" s="663">
        <v>8160</v>
      </c>
      <c r="B16" s="664" t="s">
        <v>1096</v>
      </c>
      <c r="C16" s="665"/>
      <c r="D16" s="666">
        <f>E16+F16</f>
        <v>33246.238</v>
      </c>
      <c r="E16" s="666">
        <f>E23+E27+E38+E39</f>
        <v>6498.557</v>
      </c>
      <c r="F16" s="666">
        <f>F39+F38+F27+F23+F18</f>
        <v>26747.681</v>
      </c>
    </row>
    <row r="17" spans="1:6" s="637" customFormat="1" ht="13.5" thickBot="1">
      <c r="A17" s="667"/>
      <c r="B17" s="668" t="s">
        <v>258</v>
      </c>
      <c r="C17" s="669"/>
      <c r="D17" s="670"/>
      <c r="E17" s="671"/>
      <c r="F17" s="672"/>
    </row>
    <row r="18" spans="1:6" s="677" customFormat="1" ht="36.75" thickBot="1">
      <c r="A18" s="663">
        <v>8161</v>
      </c>
      <c r="B18" s="673" t="s">
        <v>964</v>
      </c>
      <c r="C18" s="665"/>
      <c r="D18" s="674"/>
      <c r="E18" s="675" t="s">
        <v>944</v>
      </c>
      <c r="F18" s="676"/>
    </row>
    <row r="19" spans="1:6" s="677" customFormat="1" ht="12.75">
      <c r="A19" s="678"/>
      <c r="B19" s="679" t="s">
        <v>266</v>
      </c>
      <c r="C19" s="680"/>
      <c r="D19" s="681"/>
      <c r="E19" s="682"/>
      <c r="F19" s="683"/>
    </row>
    <row r="20" spans="1:6" ht="27" customHeight="1" thickBot="1">
      <c r="A20" s="632">
        <v>8162</v>
      </c>
      <c r="B20" s="640" t="s">
        <v>965</v>
      </c>
      <c r="C20" s="655" t="s">
        <v>966</v>
      </c>
      <c r="D20" s="684"/>
      <c r="E20" s="685" t="s">
        <v>944</v>
      </c>
      <c r="F20" s="686"/>
    </row>
    <row r="21" spans="1:6" s="677" customFormat="1" ht="71.25" customHeight="1" thickBot="1">
      <c r="A21" s="687">
        <v>8163</v>
      </c>
      <c r="B21" s="640" t="s">
        <v>967</v>
      </c>
      <c r="C21" s="655" t="s">
        <v>966</v>
      </c>
      <c r="D21" s="674"/>
      <c r="E21" s="675" t="s">
        <v>944</v>
      </c>
      <c r="F21" s="676"/>
    </row>
    <row r="22" spans="1:6" ht="14.25" customHeight="1" thickBot="1">
      <c r="A22" s="657">
        <v>8164</v>
      </c>
      <c r="B22" s="658" t="s">
        <v>968</v>
      </c>
      <c r="C22" s="659" t="s">
        <v>969</v>
      </c>
      <c r="D22" s="688"/>
      <c r="E22" s="689" t="s">
        <v>944</v>
      </c>
      <c r="F22" s="690"/>
    </row>
    <row r="23" spans="1:6" s="677" customFormat="1" ht="13.5" thickBot="1">
      <c r="A23" s="663">
        <v>8170</v>
      </c>
      <c r="B23" s="673" t="s">
        <v>970</v>
      </c>
      <c r="C23" s="665"/>
      <c r="D23" s="691"/>
      <c r="E23" s="675"/>
      <c r="F23" s="692"/>
    </row>
    <row r="24" spans="1:6" s="677" customFormat="1" ht="12.75">
      <c r="A24" s="678"/>
      <c r="B24" s="679" t="s">
        <v>266</v>
      </c>
      <c r="C24" s="680"/>
      <c r="D24" s="693"/>
      <c r="E24" s="682"/>
      <c r="F24" s="694"/>
    </row>
    <row r="25" spans="1:6" ht="24">
      <c r="A25" s="632">
        <v>8171</v>
      </c>
      <c r="B25" s="640" t="s">
        <v>971</v>
      </c>
      <c r="C25" s="655" t="s">
        <v>972</v>
      </c>
      <c r="D25" s="684"/>
      <c r="E25" s="685"/>
      <c r="F25" s="686"/>
    </row>
    <row r="26" spans="1:6" ht="13.5" thickBot="1">
      <c r="A26" s="632">
        <v>8172</v>
      </c>
      <c r="B26" s="695" t="s">
        <v>973</v>
      </c>
      <c r="C26" s="655" t="s">
        <v>974</v>
      </c>
      <c r="D26" s="684"/>
      <c r="E26" s="685"/>
      <c r="F26" s="686"/>
    </row>
    <row r="27" spans="1:6" s="677" customFormat="1" ht="36.75" thickBot="1">
      <c r="A27" s="696">
        <v>8190</v>
      </c>
      <c r="B27" s="697" t="s">
        <v>975</v>
      </c>
      <c r="C27" s="698"/>
      <c r="D27" s="674">
        <f>E27+F27</f>
        <v>33246.238</v>
      </c>
      <c r="E27" s="699">
        <f>E29</f>
        <v>6498.557</v>
      </c>
      <c r="F27" s="676">
        <f>F33</f>
        <v>26747.681</v>
      </c>
    </row>
    <row r="28" spans="1:6" s="677" customFormat="1" ht="12.75">
      <c r="A28" s="700"/>
      <c r="B28" s="639" t="s">
        <v>260</v>
      </c>
      <c r="C28" s="436"/>
      <c r="D28" s="701"/>
      <c r="E28" s="702"/>
      <c r="F28" s="703"/>
    </row>
    <row r="29" spans="1:6" ht="24">
      <c r="A29" s="704">
        <v>8191</v>
      </c>
      <c r="B29" s="679" t="s">
        <v>976</v>
      </c>
      <c r="C29" s="705">
        <v>9320</v>
      </c>
      <c r="D29" s="706">
        <f>E29</f>
        <v>6498.557</v>
      </c>
      <c r="E29" s="707">
        <f>E31</f>
        <v>6498.557</v>
      </c>
      <c r="F29" s="708" t="s">
        <v>534</v>
      </c>
    </row>
    <row r="30" spans="1:6" ht="12.75">
      <c r="A30" s="709"/>
      <c r="B30" s="639" t="s">
        <v>259</v>
      </c>
      <c r="C30" s="710"/>
      <c r="D30" s="711"/>
      <c r="E30" s="712"/>
      <c r="F30" s="686"/>
    </row>
    <row r="31" spans="1:6" ht="35.25" customHeight="1">
      <c r="A31" s="709">
        <v>8192</v>
      </c>
      <c r="B31" s="640" t="s">
        <v>977</v>
      </c>
      <c r="C31" s="710"/>
      <c r="D31" s="711">
        <f>E31</f>
        <v>6498.557</v>
      </c>
      <c r="E31" s="713">
        <f>'[3]Ekamutner'!$C$41</f>
        <v>6498.557</v>
      </c>
      <c r="F31" s="714" t="s">
        <v>944</v>
      </c>
    </row>
    <row r="32" spans="1:6" ht="24">
      <c r="A32" s="709">
        <v>8193</v>
      </c>
      <c r="B32" s="640" t="s">
        <v>978</v>
      </c>
      <c r="C32" s="710"/>
      <c r="D32" s="684"/>
      <c r="E32" s="715"/>
      <c r="F32" s="714" t="s">
        <v>534</v>
      </c>
    </row>
    <row r="33" spans="1:6" ht="24">
      <c r="A33" s="709">
        <v>8194</v>
      </c>
      <c r="B33" s="716" t="s">
        <v>979</v>
      </c>
      <c r="C33" s="717">
        <v>9330</v>
      </c>
      <c r="D33" s="718">
        <f>F33</f>
        <v>26747.681</v>
      </c>
      <c r="E33" s="715" t="s">
        <v>944</v>
      </c>
      <c r="F33" s="686">
        <f>F35</f>
        <v>26747.681</v>
      </c>
    </row>
    <row r="34" spans="1:6" ht="12.75">
      <c r="A34" s="709"/>
      <c r="B34" s="639" t="s">
        <v>259</v>
      </c>
      <c r="C34" s="717"/>
      <c r="D34" s="718"/>
      <c r="E34" s="715"/>
      <c r="F34" s="686"/>
    </row>
    <row r="35" spans="1:6" ht="36">
      <c r="A35" s="709">
        <v>8195</v>
      </c>
      <c r="B35" s="640" t="s">
        <v>980</v>
      </c>
      <c r="C35" s="717"/>
      <c r="D35" s="718">
        <f>F35</f>
        <v>26747.681</v>
      </c>
      <c r="E35" s="715" t="s">
        <v>944</v>
      </c>
      <c r="F35" s="719">
        <f>'[3]Ekamutner'!$C$42</f>
        <v>26747.681</v>
      </c>
    </row>
    <row r="36" spans="1:6" ht="36">
      <c r="A36" s="720">
        <v>8196</v>
      </c>
      <c r="B36" s="640" t="s">
        <v>981</v>
      </c>
      <c r="C36" s="717"/>
      <c r="D36" s="718"/>
      <c r="E36" s="715" t="s">
        <v>944</v>
      </c>
      <c r="F36" s="686"/>
    </row>
    <row r="37" spans="1:6" ht="36">
      <c r="A37" s="709">
        <v>8197</v>
      </c>
      <c r="B37" s="721" t="s">
        <v>982</v>
      </c>
      <c r="C37" s="722"/>
      <c r="D37" s="723" t="s">
        <v>944</v>
      </c>
      <c r="E37" s="724" t="s">
        <v>944</v>
      </c>
      <c r="F37" s="725" t="s">
        <v>944</v>
      </c>
    </row>
    <row r="38" spans="1:6" ht="36">
      <c r="A38" s="709">
        <v>8198</v>
      </c>
      <c r="B38" s="563" t="s">
        <v>983</v>
      </c>
      <c r="C38" s="726"/>
      <c r="D38" s="723" t="s">
        <v>944</v>
      </c>
      <c r="E38" s="685"/>
      <c r="F38" s="686"/>
    </row>
    <row r="39" spans="1:6" ht="48">
      <c r="A39" s="709">
        <v>8199</v>
      </c>
      <c r="B39" s="727" t="s">
        <v>1097</v>
      </c>
      <c r="C39" s="726"/>
      <c r="D39" s="718"/>
      <c r="E39" s="685">
        <v>0</v>
      </c>
      <c r="F39" s="686">
        <v>0</v>
      </c>
    </row>
    <row r="40" spans="1:6" ht="24">
      <c r="A40" s="709" t="s">
        <v>984</v>
      </c>
      <c r="B40" s="728" t="s">
        <v>985</v>
      </c>
      <c r="C40" s="726"/>
      <c r="D40" s="718"/>
      <c r="E40" s="724" t="s">
        <v>944</v>
      </c>
      <c r="F40" s="686"/>
    </row>
    <row r="41" spans="1:6" ht="30" customHeight="1">
      <c r="A41" s="638">
        <v>8200</v>
      </c>
      <c r="B41" s="729" t="s">
        <v>1098</v>
      </c>
      <c r="C41" s="710"/>
      <c r="D41" s="684">
        <f>E41</f>
        <v>0</v>
      </c>
      <c r="E41" s="712">
        <f>E43</f>
        <v>0</v>
      </c>
      <c r="F41" s="686">
        <f>F43</f>
        <v>0</v>
      </c>
    </row>
    <row r="42" spans="1:6" ht="12.75">
      <c r="A42" s="638"/>
      <c r="B42" s="730" t="s">
        <v>258</v>
      </c>
      <c r="C42" s="710"/>
      <c r="D42" s="684"/>
      <c r="E42" s="712"/>
      <c r="F42" s="686"/>
    </row>
    <row r="43" spans="1:6" ht="24">
      <c r="A43" s="638">
        <v>8210</v>
      </c>
      <c r="B43" s="731" t="s">
        <v>1099</v>
      </c>
      <c r="C43" s="710"/>
      <c r="D43" s="684">
        <f>E43+F43</f>
        <v>0</v>
      </c>
      <c r="E43" s="685">
        <f>E49</f>
        <v>0</v>
      </c>
      <c r="F43" s="686">
        <f>F45+F49</f>
        <v>0</v>
      </c>
    </row>
    <row r="44" spans="1:6" ht="12.75">
      <c r="A44" s="632"/>
      <c r="B44" s="640" t="s">
        <v>258</v>
      </c>
      <c r="C44" s="710"/>
      <c r="D44" s="684"/>
      <c r="E44" s="685"/>
      <c r="F44" s="686"/>
    </row>
    <row r="45" spans="1:6" ht="36">
      <c r="A45" s="638">
        <v>8211</v>
      </c>
      <c r="B45" s="732" t="s">
        <v>986</v>
      </c>
      <c r="C45" s="710"/>
      <c r="D45" s="684">
        <f>F45</f>
        <v>0</v>
      </c>
      <c r="E45" s="715" t="s">
        <v>944</v>
      </c>
      <c r="F45" s="686">
        <f>F47+F48</f>
        <v>0</v>
      </c>
    </row>
    <row r="46" spans="1:6" ht="12.75">
      <c r="A46" s="638"/>
      <c r="B46" s="639" t="s">
        <v>259</v>
      </c>
      <c r="C46" s="710"/>
      <c r="D46" s="684"/>
      <c r="E46" s="715"/>
      <c r="F46" s="686"/>
    </row>
    <row r="47" spans="1:6" ht="12.75">
      <c r="A47" s="638">
        <v>8212</v>
      </c>
      <c r="B47" s="695" t="s">
        <v>945</v>
      </c>
      <c r="C47" s="655" t="s">
        <v>987</v>
      </c>
      <c r="D47" s="684">
        <f>F47</f>
        <v>0</v>
      </c>
      <c r="E47" s="715" t="s">
        <v>944</v>
      </c>
      <c r="F47" s="686"/>
    </row>
    <row r="48" spans="1:6" ht="12.75">
      <c r="A48" s="638">
        <v>8213</v>
      </c>
      <c r="B48" s="695" t="s">
        <v>947</v>
      </c>
      <c r="C48" s="655" t="s">
        <v>988</v>
      </c>
      <c r="D48" s="684">
        <f>F48</f>
        <v>0</v>
      </c>
      <c r="E48" s="715" t="s">
        <v>944</v>
      </c>
      <c r="F48" s="686"/>
    </row>
    <row r="49" spans="1:6" ht="24">
      <c r="A49" s="638">
        <v>8220</v>
      </c>
      <c r="B49" s="732" t="s">
        <v>989</v>
      </c>
      <c r="C49" s="710"/>
      <c r="D49" s="684">
        <f>E49+F49</f>
        <v>0</v>
      </c>
      <c r="E49" s="733">
        <f>E55</f>
        <v>0</v>
      </c>
      <c r="F49" s="686">
        <f>F51+F55</f>
        <v>0</v>
      </c>
    </row>
    <row r="50" spans="1:6" ht="12.75">
      <c r="A50" s="638"/>
      <c r="B50" s="639" t="s">
        <v>258</v>
      </c>
      <c r="C50" s="710"/>
      <c r="D50" s="684"/>
      <c r="E50" s="733"/>
      <c r="F50" s="686"/>
    </row>
    <row r="51" spans="1:6" ht="12.75">
      <c r="A51" s="638">
        <v>8221</v>
      </c>
      <c r="B51" s="732" t="s">
        <v>990</v>
      </c>
      <c r="C51" s="710"/>
      <c r="D51" s="684">
        <f>F51</f>
        <v>0</v>
      </c>
      <c r="E51" s="715" t="s">
        <v>944</v>
      </c>
      <c r="F51" s="686">
        <f>F53+F54</f>
        <v>0</v>
      </c>
    </row>
    <row r="52" spans="1:6" ht="12.75">
      <c r="A52" s="638"/>
      <c r="B52" s="639" t="s">
        <v>266</v>
      </c>
      <c r="C52" s="710"/>
      <c r="D52" s="684"/>
      <c r="E52" s="715"/>
      <c r="F52" s="686"/>
    </row>
    <row r="53" spans="1:6" ht="12.75">
      <c r="A53" s="632">
        <v>8222</v>
      </c>
      <c r="B53" s="640" t="s">
        <v>991</v>
      </c>
      <c r="C53" s="655" t="s">
        <v>992</v>
      </c>
      <c r="D53" s="684">
        <f>F53</f>
        <v>0</v>
      </c>
      <c r="E53" s="715" t="s">
        <v>944</v>
      </c>
      <c r="F53" s="686"/>
    </row>
    <row r="54" spans="1:6" ht="12.75">
      <c r="A54" s="632">
        <v>8230</v>
      </c>
      <c r="B54" s="640" t="s">
        <v>993</v>
      </c>
      <c r="C54" s="655" t="s">
        <v>994</v>
      </c>
      <c r="D54" s="684">
        <f>F54</f>
        <v>0</v>
      </c>
      <c r="E54" s="715" t="s">
        <v>944</v>
      </c>
      <c r="F54" s="686"/>
    </row>
    <row r="55" spans="1:6" ht="12.75">
      <c r="A55" s="632">
        <v>8240</v>
      </c>
      <c r="B55" s="732" t="s">
        <v>995</v>
      </c>
      <c r="C55" s="710"/>
      <c r="D55" s="684">
        <f>E55+F55</f>
        <v>0</v>
      </c>
      <c r="E55" s="733">
        <f>E57+E58</f>
        <v>0</v>
      </c>
      <c r="F55" s="734">
        <f>F57+F58</f>
        <v>0</v>
      </c>
    </row>
    <row r="56" spans="1:6" ht="12.75">
      <c r="A56" s="638"/>
      <c r="B56" s="639" t="s">
        <v>266</v>
      </c>
      <c r="C56" s="710"/>
      <c r="D56" s="684"/>
      <c r="E56" s="733"/>
      <c r="F56" s="686"/>
    </row>
    <row r="57" spans="1:6" ht="12.75">
      <c r="A57" s="632">
        <v>8241</v>
      </c>
      <c r="B57" s="640" t="s">
        <v>996</v>
      </c>
      <c r="C57" s="655" t="s">
        <v>992</v>
      </c>
      <c r="D57" s="684">
        <f>E57+F57</f>
        <v>0</v>
      </c>
      <c r="E57" s="712"/>
      <c r="F57" s="686"/>
    </row>
    <row r="58" spans="1:6" ht="13.5" thickBot="1">
      <c r="A58" s="647">
        <v>8250</v>
      </c>
      <c r="B58" s="648" t="s">
        <v>997</v>
      </c>
      <c r="C58" s="735" t="s">
        <v>994</v>
      </c>
      <c r="D58" s="736">
        <f>E58+F58</f>
        <v>0</v>
      </c>
      <c r="E58" s="650"/>
      <c r="F58" s="651"/>
    </row>
    <row r="59" ht="12.75">
      <c r="C59" s="737"/>
    </row>
    <row r="60" ht="12.75">
      <c r="C60" s="737"/>
    </row>
    <row r="61" ht="12.75">
      <c r="C61" s="737"/>
    </row>
    <row r="62" ht="12.75">
      <c r="C62" s="737"/>
    </row>
    <row r="63" ht="12.75">
      <c r="C63" s="737"/>
    </row>
    <row r="64" ht="12.75">
      <c r="C64" s="737"/>
    </row>
    <row r="65" ht="12.75">
      <c r="C65" s="737"/>
    </row>
    <row r="66" ht="12.75">
      <c r="C66" s="737"/>
    </row>
    <row r="67" ht="12.75">
      <c r="C67" s="737"/>
    </row>
    <row r="68" ht="12.75">
      <c r="C68" s="737"/>
    </row>
    <row r="69" ht="12.75">
      <c r="C69" s="737"/>
    </row>
    <row r="70" ht="12.75">
      <c r="C70" s="737"/>
    </row>
    <row r="71" ht="12.75">
      <c r="C71" s="737"/>
    </row>
    <row r="72" ht="12.75">
      <c r="C72" s="737"/>
    </row>
    <row r="73" ht="12.75">
      <c r="C73" s="737"/>
    </row>
    <row r="74" ht="12.75">
      <c r="C74" s="737"/>
    </row>
    <row r="75" ht="12.75">
      <c r="C75" s="737"/>
    </row>
    <row r="76" ht="12.75">
      <c r="C76" s="737"/>
    </row>
    <row r="77" ht="12.75">
      <c r="C77" s="737"/>
    </row>
    <row r="78" ht="12.75">
      <c r="C78" s="737"/>
    </row>
    <row r="79" ht="12.75">
      <c r="C79" s="737"/>
    </row>
    <row r="80" ht="12.75">
      <c r="C80" s="737"/>
    </row>
    <row r="81" ht="12.75">
      <c r="C81" s="737"/>
    </row>
    <row r="82" ht="12.75">
      <c r="C82" s="737"/>
    </row>
    <row r="83" ht="12.75">
      <c r="C83" s="737"/>
    </row>
    <row r="84" ht="12.75">
      <c r="C84" s="737"/>
    </row>
    <row r="85" ht="12.75">
      <c r="C85" s="737"/>
    </row>
    <row r="86" ht="12.75">
      <c r="C86" s="737"/>
    </row>
    <row r="87" ht="12.75">
      <c r="C87" s="737"/>
    </row>
    <row r="88" ht="12.75">
      <c r="C88" s="737"/>
    </row>
    <row r="89" ht="12.75">
      <c r="C89" s="737"/>
    </row>
    <row r="90" ht="12.75">
      <c r="C90" s="737"/>
    </row>
    <row r="91" ht="12.75">
      <c r="C91" s="737"/>
    </row>
    <row r="92" ht="12.75">
      <c r="C92" s="737"/>
    </row>
    <row r="93" ht="12.75">
      <c r="C93" s="737"/>
    </row>
    <row r="94" ht="12.75">
      <c r="C94" s="737"/>
    </row>
    <row r="95" ht="12.75">
      <c r="C95" s="737"/>
    </row>
    <row r="96" ht="12.75">
      <c r="C96" s="737"/>
    </row>
    <row r="97" ht="12.75">
      <c r="C97" s="737"/>
    </row>
    <row r="98" ht="12.75">
      <c r="C98" s="737"/>
    </row>
    <row r="99" ht="12.75">
      <c r="C99" s="737"/>
    </row>
    <row r="100" ht="12.75">
      <c r="C100" s="737"/>
    </row>
    <row r="101" ht="12.75">
      <c r="C101" s="737"/>
    </row>
    <row r="102" ht="12.75">
      <c r="C102" s="737"/>
    </row>
    <row r="103" ht="12.75">
      <c r="C103" s="737"/>
    </row>
    <row r="104" ht="12.75">
      <c r="C104" s="737"/>
    </row>
    <row r="105" ht="12.75">
      <c r="C105" s="737"/>
    </row>
    <row r="106" ht="12.75">
      <c r="C106" s="737"/>
    </row>
    <row r="107" ht="12.75">
      <c r="C107" s="737"/>
    </row>
    <row r="108" ht="12.75">
      <c r="C108" s="737"/>
    </row>
    <row r="109" ht="12.75">
      <c r="C109" s="737"/>
    </row>
    <row r="110" ht="12.75">
      <c r="C110" s="737"/>
    </row>
    <row r="111" ht="12.75">
      <c r="C111" s="737"/>
    </row>
    <row r="112" ht="12.75">
      <c r="C112" s="737"/>
    </row>
    <row r="113" ht="12.75">
      <c r="C113" s="737"/>
    </row>
    <row r="114" ht="12.75">
      <c r="C114" s="737"/>
    </row>
    <row r="115" ht="12.75">
      <c r="C115" s="737"/>
    </row>
    <row r="116" ht="12.75">
      <c r="C116" s="737"/>
    </row>
    <row r="117" ht="12.75">
      <c r="C117" s="737"/>
    </row>
    <row r="118" ht="12.75">
      <c r="C118" s="737"/>
    </row>
    <row r="119" ht="12.75">
      <c r="C119" s="737"/>
    </row>
    <row r="120" ht="12.75">
      <c r="C120" s="737"/>
    </row>
    <row r="121" ht="12.75">
      <c r="C121" s="737"/>
    </row>
    <row r="122" ht="12.75">
      <c r="C122" s="737"/>
    </row>
    <row r="123" ht="12.75">
      <c r="C123" s="737"/>
    </row>
    <row r="124" ht="12.75">
      <c r="C124" s="737"/>
    </row>
    <row r="125" ht="12.75">
      <c r="C125" s="737"/>
    </row>
    <row r="126" ht="12.75">
      <c r="C126" s="737"/>
    </row>
    <row r="127" ht="12.75">
      <c r="C127" s="737"/>
    </row>
    <row r="128" ht="12.75">
      <c r="C128" s="737"/>
    </row>
    <row r="129" ht="12.75">
      <c r="C129" s="737"/>
    </row>
    <row r="130" ht="12.75">
      <c r="C130" s="737"/>
    </row>
    <row r="131" ht="12.75">
      <c r="C131" s="737"/>
    </row>
    <row r="132" ht="12.75">
      <c r="C132" s="737"/>
    </row>
    <row r="133" ht="12.75">
      <c r="C133" s="737"/>
    </row>
    <row r="134" ht="12.75">
      <c r="C134" s="737"/>
    </row>
    <row r="135" ht="12.75">
      <c r="C135" s="737"/>
    </row>
    <row r="136" ht="12.75">
      <c r="C136" s="737"/>
    </row>
    <row r="137" ht="12.75">
      <c r="C137" s="737"/>
    </row>
    <row r="138" ht="12.75">
      <c r="C138" s="737"/>
    </row>
    <row r="139" ht="12.75">
      <c r="C139" s="737"/>
    </row>
    <row r="140" ht="12.75">
      <c r="C140" s="737"/>
    </row>
    <row r="141" ht="12.75">
      <c r="C141" s="737"/>
    </row>
    <row r="142" ht="12.75">
      <c r="C142" s="737"/>
    </row>
    <row r="143" ht="12.75">
      <c r="C143" s="737"/>
    </row>
    <row r="144" ht="12.75">
      <c r="C144" s="737"/>
    </row>
    <row r="145" ht="12.75">
      <c r="C145" s="737"/>
    </row>
    <row r="146" ht="12.75">
      <c r="C146" s="737"/>
    </row>
    <row r="147" ht="12.75">
      <c r="C147" s="737"/>
    </row>
    <row r="148" ht="12.75">
      <c r="C148" s="737"/>
    </row>
    <row r="149" ht="12.75">
      <c r="C149" s="737"/>
    </row>
    <row r="150" ht="12.75">
      <c r="C150" s="737"/>
    </row>
    <row r="151" ht="12.75">
      <c r="C151" s="737"/>
    </row>
    <row r="152" ht="12.75">
      <c r="C152" s="737"/>
    </row>
    <row r="153" ht="12.75">
      <c r="C153" s="737"/>
    </row>
    <row r="154" ht="12.75">
      <c r="C154" s="737"/>
    </row>
    <row r="155" ht="12.75">
      <c r="C155" s="737"/>
    </row>
    <row r="156" ht="12.75">
      <c r="C156" s="737"/>
    </row>
    <row r="157" ht="12.75">
      <c r="C157" s="737"/>
    </row>
    <row r="158" ht="12.75">
      <c r="C158" s="737"/>
    </row>
    <row r="159" ht="12.75">
      <c r="C159" s="737"/>
    </row>
    <row r="160" ht="12.75">
      <c r="C160" s="737"/>
    </row>
    <row r="161" ht="12.75">
      <c r="C161" s="737"/>
    </row>
    <row r="162" ht="12.75">
      <c r="C162" s="737"/>
    </row>
    <row r="163" ht="12.75">
      <c r="C163" s="737"/>
    </row>
    <row r="164" ht="12.75">
      <c r="C164" s="737"/>
    </row>
    <row r="165" ht="12.75">
      <c r="C165" s="737"/>
    </row>
    <row r="166" ht="12.75">
      <c r="C166" s="737"/>
    </row>
    <row r="167" ht="12.75">
      <c r="C167" s="737"/>
    </row>
    <row r="168" ht="12.75">
      <c r="C168" s="737"/>
    </row>
    <row r="169" ht="12.75">
      <c r="C169" s="737"/>
    </row>
    <row r="170" ht="12.75">
      <c r="C170" s="737"/>
    </row>
    <row r="171" ht="12.75">
      <c r="C171" s="737"/>
    </row>
    <row r="172" ht="12.75">
      <c r="C172" s="737"/>
    </row>
    <row r="173" ht="12.75">
      <c r="C173" s="737"/>
    </row>
    <row r="174" ht="12.75">
      <c r="C174" s="737"/>
    </row>
    <row r="175" ht="12.75">
      <c r="C175" s="737"/>
    </row>
    <row r="176" ht="12.75">
      <c r="C176" s="737"/>
    </row>
    <row r="177" ht="12.75">
      <c r="C177" s="737"/>
    </row>
    <row r="178" ht="12.75">
      <c r="C178" s="737"/>
    </row>
    <row r="179" ht="12.75">
      <c r="C179" s="737"/>
    </row>
    <row r="180" ht="12.75">
      <c r="C180" s="737"/>
    </row>
    <row r="181" ht="12.75">
      <c r="C181" s="737"/>
    </row>
    <row r="182" ht="12.75">
      <c r="C182" s="737"/>
    </row>
    <row r="183" ht="12.75">
      <c r="C183" s="737"/>
    </row>
    <row r="184" ht="12.75">
      <c r="C184" s="737"/>
    </row>
    <row r="185" ht="12.75">
      <c r="C185" s="737"/>
    </row>
    <row r="186" ht="12.75">
      <c r="C186" s="737"/>
    </row>
    <row r="187" ht="12.75">
      <c r="C187" s="737"/>
    </row>
    <row r="188" ht="12.75">
      <c r="C188" s="737"/>
    </row>
    <row r="189" ht="12.75">
      <c r="C189" s="737"/>
    </row>
    <row r="190" ht="12.75">
      <c r="C190" s="737"/>
    </row>
    <row r="191" ht="12.75">
      <c r="C191" s="737"/>
    </row>
    <row r="192" ht="12.75">
      <c r="C192" s="737"/>
    </row>
    <row r="193" ht="12.75">
      <c r="C193" s="737"/>
    </row>
    <row r="194" ht="12.75">
      <c r="C194" s="737"/>
    </row>
    <row r="195" ht="12.75">
      <c r="C195" s="737"/>
    </row>
    <row r="196" ht="12.75">
      <c r="C196" s="737"/>
    </row>
    <row r="197" ht="12.75">
      <c r="C197" s="737"/>
    </row>
    <row r="198" ht="12.75">
      <c r="C198" s="737"/>
    </row>
    <row r="199" ht="12.75">
      <c r="C199" s="737"/>
    </row>
    <row r="200" ht="12.75">
      <c r="C200" s="737"/>
    </row>
    <row r="201" ht="12.75">
      <c r="C201" s="737"/>
    </row>
    <row r="202" ht="12.75">
      <c r="C202" s="737"/>
    </row>
    <row r="203" ht="12.75">
      <c r="C203" s="737"/>
    </row>
    <row r="204" ht="12.75">
      <c r="C204" s="737"/>
    </row>
    <row r="205" ht="12.75">
      <c r="C205" s="737"/>
    </row>
    <row r="206" ht="12.75">
      <c r="C206" s="737"/>
    </row>
    <row r="207" ht="12.75">
      <c r="C207" s="737"/>
    </row>
    <row r="208" ht="12.75">
      <c r="C208" s="737"/>
    </row>
    <row r="209" ht="12.75">
      <c r="C209" s="737"/>
    </row>
    <row r="210" ht="12.75">
      <c r="C210" s="737"/>
    </row>
    <row r="211" ht="12.75">
      <c r="C211" s="737"/>
    </row>
    <row r="212" ht="12.75">
      <c r="C212" s="737"/>
    </row>
    <row r="213" ht="12.75">
      <c r="C213" s="737"/>
    </row>
    <row r="214" ht="12.75">
      <c r="C214" s="737"/>
    </row>
    <row r="215" ht="12.75">
      <c r="C215" s="737"/>
    </row>
    <row r="216" ht="12.75">
      <c r="C216" s="737"/>
    </row>
    <row r="217" ht="12.75">
      <c r="C217" s="737"/>
    </row>
    <row r="218" ht="12.75">
      <c r="C218" s="737"/>
    </row>
    <row r="219" ht="12.75">
      <c r="C219" s="737"/>
    </row>
    <row r="220" ht="12.75">
      <c r="C220" s="737"/>
    </row>
    <row r="221" ht="12.75">
      <c r="C221" s="737"/>
    </row>
    <row r="222" ht="12.75">
      <c r="C222" s="737"/>
    </row>
    <row r="223" ht="12.75">
      <c r="C223" s="737"/>
    </row>
    <row r="224" ht="12.75">
      <c r="C224" s="737"/>
    </row>
    <row r="225" ht="12.75">
      <c r="C225" s="737"/>
    </row>
  </sheetData>
  <sheetProtection/>
  <mergeCells count="3">
    <mergeCell ref="A3:A4"/>
    <mergeCell ref="D3:D4"/>
    <mergeCell ref="E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8"/>
  <sheetViews>
    <sheetView tabSelected="1" zoomScale="120" zoomScaleNormal="120" zoomScalePageLayoutView="0" workbookViewId="0" topLeftCell="A1">
      <pane ySplit="9" topLeftCell="A344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5.421875" style="1" customWidth="1"/>
    <col min="2" max="2" width="4.8515625" style="2" customWidth="1"/>
    <col min="3" max="3" width="5.421875" style="3" customWidth="1"/>
    <col min="4" max="4" width="4.8515625" style="4" customWidth="1"/>
    <col min="5" max="5" width="6.57421875" style="4" customWidth="1"/>
    <col min="6" max="6" width="43.8515625" style="5" customWidth="1"/>
    <col min="7" max="7" width="1.57421875" style="6" hidden="1" customWidth="1"/>
    <col min="8" max="8" width="14.140625" style="7" customWidth="1"/>
    <col min="9" max="9" width="17.421875" style="7" customWidth="1"/>
    <col min="10" max="10" width="14.8515625" style="7" customWidth="1"/>
    <col min="11" max="11" width="17.140625" style="9" customWidth="1"/>
    <col min="12" max="12" width="16.421875" style="9" bestFit="1" customWidth="1"/>
    <col min="13" max="13" width="17.28125" style="9" bestFit="1" customWidth="1"/>
    <col min="14" max="14" width="10.57421875" style="9" bestFit="1" customWidth="1"/>
    <col min="15" max="16384" width="9.140625" style="9" customWidth="1"/>
  </cols>
  <sheetData>
    <row r="1" ht="15.75">
      <c r="J1" s="8" t="s">
        <v>1004</v>
      </c>
    </row>
    <row r="3" spans="1:10" ht="18">
      <c r="A3" s="756" t="s">
        <v>1007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0" ht="38.25" customHeight="1">
      <c r="A4" s="796" t="s">
        <v>790</v>
      </c>
      <c r="B4" s="796"/>
      <c r="C4" s="796"/>
      <c r="D4" s="796"/>
      <c r="E4" s="796"/>
      <c r="F4" s="796"/>
      <c r="G4" s="796"/>
      <c r="H4" s="796"/>
      <c r="I4" s="796"/>
      <c r="J4" s="796"/>
    </row>
    <row r="5" spans="2:10" ht="15.75">
      <c r="B5" s="10"/>
      <c r="C5" s="11"/>
      <c r="D5" s="11"/>
      <c r="E5" s="11"/>
      <c r="F5" s="12"/>
      <c r="I5" s="797" t="s">
        <v>305</v>
      </c>
      <c r="J5" s="797"/>
    </row>
    <row r="6" spans="1:10" s="14" customFormat="1" ht="15.75">
      <c r="A6" s="801" t="s">
        <v>303</v>
      </c>
      <c r="B6" s="793" t="s">
        <v>137</v>
      </c>
      <c r="C6" s="795" t="s">
        <v>531</v>
      </c>
      <c r="D6" s="795" t="s">
        <v>532</v>
      </c>
      <c r="E6" s="802" t="s">
        <v>791</v>
      </c>
      <c r="F6" s="804" t="s">
        <v>889</v>
      </c>
      <c r="G6" s="792" t="s">
        <v>530</v>
      </c>
      <c r="H6" s="798" t="s">
        <v>306</v>
      </c>
      <c r="I6" s="800" t="s">
        <v>407</v>
      </c>
      <c r="J6" s="800"/>
    </row>
    <row r="7" spans="1:11" s="16" customFormat="1" ht="48" customHeight="1">
      <c r="A7" s="801"/>
      <c r="B7" s="794"/>
      <c r="C7" s="794"/>
      <c r="D7" s="794"/>
      <c r="E7" s="803"/>
      <c r="F7" s="804"/>
      <c r="G7" s="792"/>
      <c r="H7" s="799"/>
      <c r="I7" s="13" t="s">
        <v>521</v>
      </c>
      <c r="J7" s="13" t="s">
        <v>522</v>
      </c>
      <c r="K7" s="15"/>
    </row>
    <row r="8" spans="1:14" s="16" customFormat="1" ht="15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 t="s">
        <v>792</v>
      </c>
      <c r="I8" s="18" t="s">
        <v>793</v>
      </c>
      <c r="J8" s="18" t="s">
        <v>794</v>
      </c>
      <c r="K8" s="15"/>
      <c r="L8" s="19"/>
      <c r="M8" s="19"/>
      <c r="N8" s="19"/>
    </row>
    <row r="9" spans="1:13" s="30" customFormat="1" ht="15.75" customHeight="1">
      <c r="A9" s="20">
        <v>2000</v>
      </c>
      <c r="B9" s="21" t="s">
        <v>533</v>
      </c>
      <c r="C9" s="22" t="s">
        <v>534</v>
      </c>
      <c r="D9" s="23" t="s">
        <v>534</v>
      </c>
      <c r="E9" s="23"/>
      <c r="F9" s="24" t="s">
        <v>1008</v>
      </c>
      <c r="G9" s="25"/>
      <c r="H9" s="26">
        <f>SUM(I9:J9)</f>
        <v>1393477.9570000002</v>
      </c>
      <c r="I9" s="27">
        <f>I10+I113+I137+I185+I313+I344+I447+I523+I583+I629</f>
        <v>1250314.1570000001</v>
      </c>
      <c r="J9" s="27">
        <f>J10+J113+J137+J185+J313+J344+J447+J523+J583+J629</f>
        <v>143163.8</v>
      </c>
      <c r="K9" s="28"/>
      <c r="L9" s="29"/>
      <c r="M9" s="29"/>
    </row>
    <row r="10" spans="1:12" s="38" customFormat="1" ht="31.5" customHeight="1">
      <c r="A10" s="31">
        <v>2100</v>
      </c>
      <c r="B10" s="32" t="s">
        <v>352</v>
      </c>
      <c r="C10" s="33">
        <v>0</v>
      </c>
      <c r="D10" s="33">
        <v>0</v>
      </c>
      <c r="E10" s="33"/>
      <c r="F10" s="34" t="s">
        <v>1009</v>
      </c>
      <c r="G10" s="35" t="s">
        <v>535</v>
      </c>
      <c r="H10" s="36">
        <f aca="true" t="shared" si="0" ref="H10:H103">SUM(I10:J10)</f>
        <v>389528.5</v>
      </c>
      <c r="I10" s="37">
        <f>SUM(I11,I43,I52,I73,I78,I83,I99,I104)</f>
        <v>359229.2</v>
      </c>
      <c r="J10" s="37">
        <f>SUM(J11,J43,J52,J73,J78,J83,J99,J104)</f>
        <v>30299.3</v>
      </c>
      <c r="L10" s="39"/>
    </row>
    <row r="11" spans="1:10" s="44" customFormat="1" ht="48" customHeight="1">
      <c r="A11" s="40">
        <v>2110</v>
      </c>
      <c r="B11" s="32" t="s">
        <v>352</v>
      </c>
      <c r="C11" s="33">
        <v>1</v>
      </c>
      <c r="D11" s="33">
        <v>0</v>
      </c>
      <c r="E11" s="33"/>
      <c r="F11" s="41" t="s">
        <v>796</v>
      </c>
      <c r="G11" s="42" t="s">
        <v>536</v>
      </c>
      <c r="H11" s="36">
        <f t="shared" si="0"/>
        <v>248976.8</v>
      </c>
      <c r="I11" s="43">
        <f>SUM(I12+I35+I39)</f>
        <v>241903.8</v>
      </c>
      <c r="J11" s="43">
        <f>SUM(J12)</f>
        <v>7073</v>
      </c>
    </row>
    <row r="12" spans="1:10" ht="30.75" customHeight="1">
      <c r="A12" s="40">
        <v>2111</v>
      </c>
      <c r="B12" s="32" t="s">
        <v>352</v>
      </c>
      <c r="C12" s="33">
        <v>1</v>
      </c>
      <c r="D12" s="33">
        <v>1</v>
      </c>
      <c r="E12" s="33"/>
      <c r="F12" s="45" t="s">
        <v>139</v>
      </c>
      <c r="G12" s="46" t="s">
        <v>537</v>
      </c>
      <c r="H12" s="47">
        <f t="shared" si="0"/>
        <v>248976.8</v>
      </c>
      <c r="I12" s="47">
        <f>SUM(I14:I34)</f>
        <v>241903.8</v>
      </c>
      <c r="J12" s="47">
        <f>SUM(J14:J34)</f>
        <v>7073</v>
      </c>
    </row>
    <row r="13" spans="1:10" ht="36" hidden="1">
      <c r="A13" s="40"/>
      <c r="B13" s="32"/>
      <c r="C13" s="33"/>
      <c r="D13" s="33"/>
      <c r="E13" s="33"/>
      <c r="F13" s="45" t="s">
        <v>297</v>
      </c>
      <c r="G13" s="46"/>
      <c r="H13" s="47"/>
      <c r="I13" s="48"/>
      <c r="J13" s="48"/>
    </row>
    <row r="14" spans="1:10" ht="24">
      <c r="A14" s="40"/>
      <c r="B14" s="32"/>
      <c r="C14" s="33"/>
      <c r="D14" s="33"/>
      <c r="E14" s="40">
        <v>4111</v>
      </c>
      <c r="F14" s="49" t="s">
        <v>191</v>
      </c>
      <c r="G14" s="46"/>
      <c r="H14" s="47">
        <f t="shared" si="0"/>
        <v>170720</v>
      </c>
      <c r="I14" s="47">
        <f>'[3]2021'!$E$25</f>
        <v>170720</v>
      </c>
      <c r="J14" s="48"/>
    </row>
    <row r="15" spans="1:10" ht="24">
      <c r="A15" s="40"/>
      <c r="B15" s="32"/>
      <c r="C15" s="33"/>
      <c r="D15" s="33"/>
      <c r="E15" s="40">
        <v>4112</v>
      </c>
      <c r="F15" s="49" t="s">
        <v>192</v>
      </c>
      <c r="G15" s="46"/>
      <c r="H15" s="47">
        <f t="shared" si="0"/>
        <v>30000</v>
      </c>
      <c r="I15" s="47">
        <f>'[3]Qaxaqapetaran'!$C$6</f>
        <v>30000</v>
      </c>
      <c r="J15" s="48"/>
    </row>
    <row r="16" spans="1:10" ht="15.75" hidden="1">
      <c r="A16" s="40"/>
      <c r="B16" s="32"/>
      <c r="C16" s="33"/>
      <c r="D16" s="33"/>
      <c r="E16" s="40">
        <v>4131</v>
      </c>
      <c r="F16" s="45" t="s">
        <v>797</v>
      </c>
      <c r="G16" s="46"/>
      <c r="H16" s="47">
        <f t="shared" si="0"/>
        <v>0</v>
      </c>
      <c r="I16" s="47"/>
      <c r="J16" s="48"/>
    </row>
    <row r="17" spans="1:10" ht="15.75">
      <c r="A17" s="40"/>
      <c r="B17" s="32"/>
      <c r="C17" s="33"/>
      <c r="D17" s="33"/>
      <c r="E17" s="40">
        <v>4212</v>
      </c>
      <c r="F17" s="45" t="s">
        <v>798</v>
      </c>
      <c r="G17" s="46"/>
      <c r="H17" s="47">
        <f aca="true" t="shared" si="1" ref="H17:H25">SUM(I17:J17)</f>
        <v>22100</v>
      </c>
      <c r="I17" s="47">
        <f>'[3]Qaxaqapetaran'!$C$7+'[3]Qaxaqapetaran'!$C$8</f>
        <v>22100</v>
      </c>
      <c r="J17" s="48"/>
    </row>
    <row r="18" spans="1:10" ht="15.75">
      <c r="A18" s="40"/>
      <c r="B18" s="32"/>
      <c r="C18" s="33"/>
      <c r="D18" s="33"/>
      <c r="E18" s="40">
        <v>4213</v>
      </c>
      <c r="F18" s="45" t="s">
        <v>195</v>
      </c>
      <c r="G18" s="46"/>
      <c r="H18" s="47">
        <f t="shared" si="1"/>
        <v>400</v>
      </c>
      <c r="I18" s="47">
        <f>'[3]Qaxaqapetaran'!$C$9+'[3]Qaxaqapetaran'!$C$10</f>
        <v>400</v>
      </c>
      <c r="J18" s="48"/>
    </row>
    <row r="19" spans="1:10" ht="15.75">
      <c r="A19" s="40"/>
      <c r="B19" s="32"/>
      <c r="C19" s="33"/>
      <c r="D19" s="33"/>
      <c r="E19" s="40">
        <v>4214</v>
      </c>
      <c r="F19" s="45" t="s">
        <v>196</v>
      </c>
      <c r="G19" s="46"/>
      <c r="H19" s="47">
        <f t="shared" si="1"/>
        <v>2200</v>
      </c>
      <c r="I19" s="47">
        <f>'[3]Qaxaqapetaran'!$C$11+'[3]Qaxaqapetaran'!$C$12+'[3]Qaxaqapetaran'!$C$13</f>
        <v>2200</v>
      </c>
      <c r="J19" s="48"/>
    </row>
    <row r="20" spans="1:10" ht="15.75">
      <c r="A20" s="40"/>
      <c r="B20" s="32"/>
      <c r="C20" s="33"/>
      <c r="D20" s="33"/>
      <c r="E20" s="40">
        <v>4215</v>
      </c>
      <c r="F20" s="45" t="s">
        <v>346</v>
      </c>
      <c r="G20" s="46"/>
      <c r="H20" s="47">
        <f t="shared" si="1"/>
        <v>150</v>
      </c>
      <c r="I20" s="47">
        <f>'[3]Qaxaqapetaran'!$C$14</f>
        <v>150</v>
      </c>
      <c r="J20" s="48"/>
    </row>
    <row r="21" spans="1:10" ht="15.75">
      <c r="A21" s="40"/>
      <c r="B21" s="32"/>
      <c r="C21" s="33"/>
      <c r="D21" s="33"/>
      <c r="E21" s="40">
        <v>4221</v>
      </c>
      <c r="F21" s="45" t="s">
        <v>200</v>
      </c>
      <c r="G21" s="46"/>
      <c r="H21" s="47">
        <f t="shared" si="1"/>
        <v>500</v>
      </c>
      <c r="I21" s="47">
        <f>'[3]Qaxaqapetaran'!$C$16</f>
        <v>500</v>
      </c>
      <c r="J21" s="48"/>
    </row>
    <row r="22" spans="1:10" ht="15.75">
      <c r="A22" s="40"/>
      <c r="B22" s="32"/>
      <c r="C22" s="33"/>
      <c r="D22" s="33"/>
      <c r="E22" s="40">
        <v>4234</v>
      </c>
      <c r="F22" s="45" t="s">
        <v>873</v>
      </c>
      <c r="G22" s="46"/>
      <c r="H22" s="47">
        <f>SUM(I22:J22)</f>
        <v>444</v>
      </c>
      <c r="I22" s="47">
        <f>'[3]Qaxaqapetaran'!$C$18+'[3]Qaxaqapetaran'!$C$17</f>
        <v>444</v>
      </c>
      <c r="J22" s="48"/>
    </row>
    <row r="23" spans="1:10" ht="15.75">
      <c r="A23" s="40"/>
      <c r="B23" s="32"/>
      <c r="C23" s="33"/>
      <c r="D23" s="33"/>
      <c r="E23" s="40">
        <v>4241</v>
      </c>
      <c r="F23" s="45" t="s">
        <v>211</v>
      </c>
      <c r="G23" s="46"/>
      <c r="H23" s="47">
        <f>SUM(I23:J23)</f>
        <v>530</v>
      </c>
      <c r="I23" s="47">
        <f>'[3]2021'!$AC$25+'[3]2021'!$AC$38</f>
        <v>530</v>
      </c>
      <c r="J23" s="48"/>
    </row>
    <row r="24" spans="1:10" ht="15.75" hidden="1">
      <c r="A24" s="40"/>
      <c r="B24" s="32"/>
      <c r="C24" s="33"/>
      <c r="D24" s="33"/>
      <c r="E24" s="40">
        <v>4232</v>
      </c>
      <c r="F24" s="45" t="s">
        <v>918</v>
      </c>
      <c r="G24" s="46"/>
      <c r="H24" s="47">
        <f>SUM(I24:J24)</f>
        <v>0</v>
      </c>
      <c r="I24" s="47">
        <f>'[2]2020'!$S$26</f>
        <v>0</v>
      </c>
      <c r="J24" s="48"/>
    </row>
    <row r="25" spans="1:10" ht="24">
      <c r="A25" s="40"/>
      <c r="B25" s="32"/>
      <c r="C25" s="33"/>
      <c r="D25" s="33"/>
      <c r="E25" s="40">
        <v>4252</v>
      </c>
      <c r="F25" s="45" t="s">
        <v>213</v>
      </c>
      <c r="G25" s="46"/>
      <c r="H25" s="47">
        <f t="shared" si="1"/>
        <v>4000</v>
      </c>
      <c r="I25" s="47">
        <f>'[3]Qaxaqapetaran'!$C$20+'[3]Qaxaqapetaran'!$C$21</f>
        <v>4000</v>
      </c>
      <c r="J25" s="48"/>
    </row>
    <row r="26" spans="1:10" ht="15.75">
      <c r="A26" s="40"/>
      <c r="B26" s="32"/>
      <c r="C26" s="33"/>
      <c r="D26" s="33"/>
      <c r="E26" s="40">
        <v>4261</v>
      </c>
      <c r="F26" s="45" t="s">
        <v>214</v>
      </c>
      <c r="G26" s="46"/>
      <c r="H26" s="47">
        <f t="shared" si="0"/>
        <v>900</v>
      </c>
      <c r="I26" s="47">
        <f>'[3]Qaxaqapetaran'!$C$22</f>
        <v>900</v>
      </c>
      <c r="J26" s="48"/>
    </row>
    <row r="27" spans="1:10" ht="15.75">
      <c r="A27" s="40"/>
      <c r="B27" s="32"/>
      <c r="C27" s="33"/>
      <c r="D27" s="33"/>
      <c r="E27" s="40">
        <v>4264</v>
      </c>
      <c r="F27" s="45" t="s">
        <v>216</v>
      </c>
      <c r="G27" s="46"/>
      <c r="H27" s="47">
        <f t="shared" si="0"/>
        <v>8446</v>
      </c>
      <c r="I27" s="47">
        <f>'[3]Qaxaqapetaran'!$C$23+'[3]Qaxaqapetaran'!$C$24+'[3]Qaxaqapetaran'!$C$25+'[3]Hamaynq'!$C$33</f>
        <v>8446</v>
      </c>
      <c r="J27" s="48"/>
    </row>
    <row r="28" spans="1:10" ht="15.75">
      <c r="A28" s="40"/>
      <c r="B28" s="32"/>
      <c r="C28" s="33"/>
      <c r="D28" s="33"/>
      <c r="E28" s="40">
        <v>4267</v>
      </c>
      <c r="F28" s="45" t="s">
        <v>219</v>
      </c>
      <c r="G28" s="46"/>
      <c r="H28" s="47">
        <f aca="true" t="shared" si="2" ref="H28:H33">SUM(I28:J28)</f>
        <v>600</v>
      </c>
      <c r="I28" s="47">
        <f>'[3]Qaxaqapetaran'!$C$26</f>
        <v>600</v>
      </c>
      <c r="J28" s="48"/>
    </row>
    <row r="29" spans="1:10" ht="15.75">
      <c r="A29" s="40"/>
      <c r="B29" s="32"/>
      <c r="C29" s="33"/>
      <c r="D29" s="33"/>
      <c r="E29" s="40">
        <v>4721</v>
      </c>
      <c r="F29" s="45"/>
      <c r="G29" s="46"/>
      <c r="H29" s="47">
        <f t="shared" si="2"/>
        <v>244.8</v>
      </c>
      <c r="I29" s="47">
        <f>'[3]2021'!$AS$25</f>
        <v>244.8</v>
      </c>
      <c r="J29" s="48"/>
    </row>
    <row r="30" spans="1:10" ht="15.75">
      <c r="A30" s="40"/>
      <c r="B30" s="32"/>
      <c r="C30" s="33"/>
      <c r="D30" s="33"/>
      <c r="E30" s="40">
        <v>4729</v>
      </c>
      <c r="F30" s="45" t="s">
        <v>925</v>
      </c>
      <c r="G30" s="46"/>
      <c r="H30" s="47">
        <f t="shared" si="2"/>
        <v>500</v>
      </c>
      <c r="I30" s="47">
        <f>'[3]Qaxaqapetaran'!$C$27</f>
        <v>500</v>
      </c>
      <c r="J30" s="48"/>
    </row>
    <row r="31" spans="1:10" ht="15.75">
      <c r="A31" s="40"/>
      <c r="B31" s="32"/>
      <c r="C31" s="33"/>
      <c r="D31" s="33"/>
      <c r="E31" s="40">
        <v>4823</v>
      </c>
      <c r="F31" s="45" t="s">
        <v>921</v>
      </c>
      <c r="G31" s="46"/>
      <c r="H31" s="47">
        <f t="shared" si="2"/>
        <v>169</v>
      </c>
      <c r="I31" s="47">
        <f>'[3]Qaxaqapetaran'!$C$29+'[3]Qaxaqapetaran'!$C$30+'[3]Qaxaqapetaran'!$C$28</f>
        <v>169</v>
      </c>
      <c r="J31" s="48"/>
    </row>
    <row r="32" spans="1:10" ht="24">
      <c r="A32" s="40"/>
      <c r="B32" s="32"/>
      <c r="C32" s="33"/>
      <c r="D32" s="33"/>
      <c r="E32" s="40">
        <v>5113</v>
      </c>
      <c r="F32" s="45" t="s">
        <v>917</v>
      </c>
      <c r="G32" s="46"/>
      <c r="H32" s="47">
        <f t="shared" si="2"/>
        <v>3502</v>
      </c>
      <c r="I32" s="47"/>
      <c r="J32" s="48">
        <f>'[3]Hamaynq'!$C$38</f>
        <v>3502</v>
      </c>
    </row>
    <row r="33" spans="1:10" ht="15.75">
      <c r="A33" s="40"/>
      <c r="B33" s="32"/>
      <c r="C33" s="33"/>
      <c r="D33" s="33"/>
      <c r="E33" s="40">
        <v>5122</v>
      </c>
      <c r="F33" s="45" t="s">
        <v>911</v>
      </c>
      <c r="G33" s="46"/>
      <c r="H33" s="47">
        <f t="shared" si="2"/>
        <v>3521</v>
      </c>
      <c r="I33" s="47"/>
      <c r="J33" s="48">
        <f>'[3]2021'!$BC$25+'[3]2021'!$BC$38-50</f>
        <v>3521</v>
      </c>
    </row>
    <row r="34" spans="1:10" ht="15.75">
      <c r="A34" s="40"/>
      <c r="B34" s="32"/>
      <c r="C34" s="33"/>
      <c r="D34" s="33"/>
      <c r="E34" s="40">
        <v>5134</v>
      </c>
      <c r="F34" s="45" t="s">
        <v>876</v>
      </c>
      <c r="G34" s="46"/>
      <c r="H34" s="47">
        <f t="shared" si="0"/>
        <v>50</v>
      </c>
      <c r="I34" s="47"/>
      <c r="J34" s="48">
        <f>'[3]Hamaynq'!$C$40</f>
        <v>50</v>
      </c>
    </row>
    <row r="35" spans="1:10" ht="399" hidden="1">
      <c r="A35" s="40">
        <v>2112</v>
      </c>
      <c r="B35" s="32" t="s">
        <v>352</v>
      </c>
      <c r="C35" s="33">
        <v>1</v>
      </c>
      <c r="D35" s="33">
        <v>2</v>
      </c>
      <c r="E35" s="33"/>
      <c r="F35" s="45" t="s">
        <v>538</v>
      </c>
      <c r="G35" s="46" t="s">
        <v>539</v>
      </c>
      <c r="H35" s="47">
        <f t="shared" si="0"/>
        <v>0</v>
      </c>
      <c r="I35" s="48">
        <f>SUM(I37:I38)</f>
        <v>0</v>
      </c>
      <c r="J35" s="48">
        <f>SUM(J37:J38)</f>
        <v>0</v>
      </c>
    </row>
    <row r="36" spans="1:10" ht="36" hidden="1">
      <c r="A36" s="40"/>
      <c r="B36" s="32"/>
      <c r="C36" s="33"/>
      <c r="D36" s="33"/>
      <c r="E36" s="33"/>
      <c r="F36" s="45" t="s">
        <v>297</v>
      </c>
      <c r="G36" s="46"/>
      <c r="H36" s="47">
        <f t="shared" si="0"/>
        <v>0</v>
      </c>
      <c r="I36" s="48"/>
      <c r="J36" s="48"/>
    </row>
    <row r="37" spans="1:10" ht="15.75" hidden="1">
      <c r="A37" s="40"/>
      <c r="B37" s="32"/>
      <c r="C37" s="33"/>
      <c r="D37" s="33"/>
      <c r="E37" s="33"/>
      <c r="F37" s="45" t="s">
        <v>298</v>
      </c>
      <c r="G37" s="46"/>
      <c r="H37" s="47">
        <f t="shared" si="0"/>
        <v>0</v>
      </c>
      <c r="I37" s="48"/>
      <c r="J37" s="48"/>
    </row>
    <row r="38" spans="1:10" ht="15.75" hidden="1">
      <c r="A38" s="40"/>
      <c r="B38" s="32"/>
      <c r="C38" s="33"/>
      <c r="D38" s="33"/>
      <c r="E38" s="33"/>
      <c r="F38" s="45" t="s">
        <v>298</v>
      </c>
      <c r="G38" s="46"/>
      <c r="H38" s="47">
        <f t="shared" si="0"/>
        <v>0</v>
      </c>
      <c r="I38" s="48"/>
      <c r="J38" s="48"/>
    </row>
    <row r="39" spans="1:10" ht="228" hidden="1">
      <c r="A39" s="40">
        <v>2113</v>
      </c>
      <c r="B39" s="32" t="s">
        <v>352</v>
      </c>
      <c r="C39" s="33">
        <v>1</v>
      </c>
      <c r="D39" s="33">
        <v>3</v>
      </c>
      <c r="E39" s="33"/>
      <c r="F39" s="45" t="s">
        <v>542</v>
      </c>
      <c r="G39" s="46" t="s">
        <v>543</v>
      </c>
      <c r="H39" s="47">
        <f t="shared" si="0"/>
        <v>0</v>
      </c>
      <c r="I39" s="48">
        <f>SUM(I41:I42)</f>
        <v>0</v>
      </c>
      <c r="J39" s="48">
        <f>SUM(J41:J42)</f>
        <v>0</v>
      </c>
    </row>
    <row r="40" spans="1:10" ht="36" hidden="1">
      <c r="A40" s="40"/>
      <c r="B40" s="32"/>
      <c r="C40" s="33"/>
      <c r="D40" s="33"/>
      <c r="E40" s="33"/>
      <c r="F40" s="45" t="s">
        <v>297</v>
      </c>
      <c r="G40" s="46"/>
      <c r="H40" s="47">
        <f t="shared" si="0"/>
        <v>0</v>
      </c>
      <c r="I40" s="48"/>
      <c r="J40" s="48"/>
    </row>
    <row r="41" spans="1:10" ht="15.75" hidden="1">
      <c r="A41" s="40"/>
      <c r="B41" s="32"/>
      <c r="C41" s="33"/>
      <c r="D41" s="33"/>
      <c r="E41" s="33"/>
      <c r="F41" s="45" t="s">
        <v>298</v>
      </c>
      <c r="G41" s="46"/>
      <c r="H41" s="47">
        <f t="shared" si="0"/>
        <v>0</v>
      </c>
      <c r="I41" s="48"/>
      <c r="J41" s="48"/>
    </row>
    <row r="42" spans="1:10" ht="15.75" hidden="1">
      <c r="A42" s="40"/>
      <c r="B42" s="32"/>
      <c r="C42" s="33"/>
      <c r="D42" s="33"/>
      <c r="E42" s="33"/>
      <c r="F42" s="45" t="s">
        <v>298</v>
      </c>
      <c r="G42" s="46"/>
      <c r="H42" s="47">
        <f t="shared" si="0"/>
        <v>0</v>
      </c>
      <c r="I42" s="48"/>
      <c r="J42" s="48"/>
    </row>
    <row r="43" spans="1:10" ht="285" hidden="1">
      <c r="A43" s="40">
        <v>2120</v>
      </c>
      <c r="B43" s="32" t="s">
        <v>352</v>
      </c>
      <c r="C43" s="33">
        <v>2</v>
      </c>
      <c r="D43" s="33">
        <v>0</v>
      </c>
      <c r="E43" s="33"/>
      <c r="F43" s="41" t="s">
        <v>799</v>
      </c>
      <c r="G43" s="50" t="s">
        <v>545</v>
      </c>
      <c r="H43" s="47">
        <f t="shared" si="0"/>
        <v>0</v>
      </c>
      <c r="I43" s="48">
        <f>SUM(I44+I48)</f>
        <v>0</v>
      </c>
      <c r="J43" s="48">
        <f>SUM(J44+J48)</f>
        <v>0</v>
      </c>
    </row>
    <row r="44" spans="1:10" ht="16.5" customHeight="1" hidden="1">
      <c r="A44" s="40">
        <v>2121</v>
      </c>
      <c r="B44" s="32" t="s">
        <v>352</v>
      </c>
      <c r="C44" s="33">
        <v>2</v>
      </c>
      <c r="D44" s="33">
        <v>1</v>
      </c>
      <c r="E44" s="33"/>
      <c r="F44" s="51" t="s">
        <v>140</v>
      </c>
      <c r="G44" s="46" t="s">
        <v>546</v>
      </c>
      <c r="H44" s="47">
        <f t="shared" si="0"/>
        <v>0</v>
      </c>
      <c r="I44" s="48">
        <f>SUM(I46:I47)</f>
        <v>0</v>
      </c>
      <c r="J44" s="48">
        <f>SUM(J46:J47)</f>
        <v>0</v>
      </c>
    </row>
    <row r="45" spans="1:10" ht="36" hidden="1">
      <c r="A45" s="40"/>
      <c r="B45" s="32"/>
      <c r="C45" s="33"/>
      <c r="D45" s="33"/>
      <c r="E45" s="33"/>
      <c r="F45" s="45" t="s">
        <v>297</v>
      </c>
      <c r="G45" s="46"/>
      <c r="H45" s="47">
        <f t="shared" si="0"/>
        <v>0</v>
      </c>
      <c r="I45" s="48"/>
      <c r="J45" s="48"/>
    </row>
    <row r="46" spans="1:10" ht="15.75" hidden="1">
      <c r="A46" s="40"/>
      <c r="B46" s="32"/>
      <c r="C46" s="33"/>
      <c r="D46" s="33"/>
      <c r="E46" s="33"/>
      <c r="F46" s="45" t="s">
        <v>298</v>
      </c>
      <c r="G46" s="46"/>
      <c r="H46" s="47">
        <f t="shared" si="0"/>
        <v>0</v>
      </c>
      <c r="I46" s="48"/>
      <c r="J46" s="48"/>
    </row>
    <row r="47" spans="1:10" ht="15.75" hidden="1">
      <c r="A47" s="40"/>
      <c r="B47" s="32"/>
      <c r="C47" s="33"/>
      <c r="D47" s="33"/>
      <c r="E47" s="33"/>
      <c r="F47" s="45" t="s">
        <v>298</v>
      </c>
      <c r="G47" s="46"/>
      <c r="H47" s="47">
        <f t="shared" si="0"/>
        <v>0</v>
      </c>
      <c r="I47" s="48"/>
      <c r="J47" s="48"/>
    </row>
    <row r="48" spans="1:10" ht="409.5" hidden="1">
      <c r="A48" s="40">
        <v>2122</v>
      </c>
      <c r="B48" s="32" t="s">
        <v>352</v>
      </c>
      <c r="C48" s="33">
        <v>2</v>
      </c>
      <c r="D48" s="33">
        <v>2</v>
      </c>
      <c r="E48" s="33"/>
      <c r="F48" s="45" t="s">
        <v>547</v>
      </c>
      <c r="G48" s="46" t="s">
        <v>548</v>
      </c>
      <c r="H48" s="47">
        <f t="shared" si="0"/>
        <v>0</v>
      </c>
      <c r="I48" s="48">
        <f>SUM(I50:I51)</f>
        <v>0</v>
      </c>
      <c r="J48" s="48">
        <f>SUM(J50:J51)</f>
        <v>0</v>
      </c>
    </row>
    <row r="49" spans="1:10" ht="36" hidden="1">
      <c r="A49" s="40"/>
      <c r="B49" s="32"/>
      <c r="C49" s="33"/>
      <c r="D49" s="33"/>
      <c r="E49" s="33"/>
      <c r="F49" s="45" t="s">
        <v>297</v>
      </c>
      <c r="G49" s="46"/>
      <c r="H49" s="47">
        <f t="shared" si="0"/>
        <v>0</v>
      </c>
      <c r="I49" s="48"/>
      <c r="J49" s="48"/>
    </row>
    <row r="50" spans="1:10" ht="15.75" hidden="1">
      <c r="A50" s="40"/>
      <c r="B50" s="32"/>
      <c r="C50" s="33"/>
      <c r="D50" s="33"/>
      <c r="E50" s="33"/>
      <c r="F50" s="45" t="s">
        <v>298</v>
      </c>
      <c r="G50" s="46"/>
      <c r="H50" s="47">
        <f t="shared" si="0"/>
        <v>0</v>
      </c>
      <c r="I50" s="48"/>
      <c r="J50" s="48"/>
    </row>
    <row r="51" spans="1:10" ht="15.75" hidden="1">
      <c r="A51" s="40"/>
      <c r="B51" s="32"/>
      <c r="C51" s="33"/>
      <c r="D51" s="33"/>
      <c r="E51" s="33"/>
      <c r="F51" s="45" t="s">
        <v>298</v>
      </c>
      <c r="G51" s="46"/>
      <c r="H51" s="47">
        <f t="shared" si="0"/>
        <v>0</v>
      </c>
      <c r="I51" s="48"/>
      <c r="J51" s="48"/>
    </row>
    <row r="52" spans="1:10" ht="15" customHeight="1">
      <c r="A52" s="40">
        <v>2130</v>
      </c>
      <c r="B52" s="32" t="s">
        <v>352</v>
      </c>
      <c r="C52" s="33">
        <v>3</v>
      </c>
      <c r="D52" s="33">
        <v>0</v>
      </c>
      <c r="E52" s="33"/>
      <c r="F52" s="41" t="s">
        <v>800</v>
      </c>
      <c r="G52" s="52" t="s">
        <v>550</v>
      </c>
      <c r="H52" s="47">
        <f t="shared" si="0"/>
        <v>5920.7</v>
      </c>
      <c r="I52" s="53">
        <f>SUM(I53,I57,I61)</f>
        <v>5920.7</v>
      </c>
      <c r="J52" s="53"/>
    </row>
    <row r="53" spans="1:10" ht="370.5" hidden="1">
      <c r="A53" s="40">
        <v>2131</v>
      </c>
      <c r="B53" s="32" t="s">
        <v>352</v>
      </c>
      <c r="C53" s="33">
        <v>3</v>
      </c>
      <c r="D53" s="33">
        <v>1</v>
      </c>
      <c r="E53" s="33"/>
      <c r="F53" s="45" t="s">
        <v>551</v>
      </c>
      <c r="G53" s="46" t="s">
        <v>552</v>
      </c>
      <c r="H53" s="47">
        <f t="shared" si="0"/>
        <v>0</v>
      </c>
      <c r="I53" s="48">
        <f>SUM(I55:I56)</f>
        <v>0</v>
      </c>
      <c r="J53" s="48">
        <f>SUM(J55:J56)</f>
        <v>0</v>
      </c>
    </row>
    <row r="54" spans="1:10" ht="36" hidden="1">
      <c r="A54" s="40"/>
      <c r="B54" s="32"/>
      <c r="C54" s="33"/>
      <c r="D54" s="33"/>
      <c r="E54" s="33"/>
      <c r="F54" s="45" t="s">
        <v>297</v>
      </c>
      <c r="G54" s="46"/>
      <c r="H54" s="47">
        <f t="shared" si="0"/>
        <v>0</v>
      </c>
      <c r="I54" s="48"/>
      <c r="J54" s="48"/>
    </row>
    <row r="55" spans="1:10" ht="15.75" hidden="1">
      <c r="A55" s="40"/>
      <c r="B55" s="32"/>
      <c r="C55" s="33"/>
      <c r="D55" s="33"/>
      <c r="E55" s="33"/>
      <c r="F55" s="45" t="s">
        <v>298</v>
      </c>
      <c r="G55" s="46"/>
      <c r="H55" s="47">
        <f t="shared" si="0"/>
        <v>0</v>
      </c>
      <c r="I55" s="48"/>
      <c r="J55" s="48"/>
    </row>
    <row r="56" spans="1:10" ht="15.75" hidden="1">
      <c r="A56" s="40"/>
      <c r="B56" s="32"/>
      <c r="C56" s="33"/>
      <c r="D56" s="33"/>
      <c r="E56" s="33"/>
      <c r="F56" s="45" t="s">
        <v>298</v>
      </c>
      <c r="G56" s="46"/>
      <c r="H56" s="47">
        <f t="shared" si="0"/>
        <v>0</v>
      </c>
      <c r="I56" s="48"/>
      <c r="J56" s="48"/>
    </row>
    <row r="57" spans="1:10" ht="14.25" customHeight="1" hidden="1">
      <c r="A57" s="40">
        <v>2132</v>
      </c>
      <c r="B57" s="32" t="s">
        <v>352</v>
      </c>
      <c r="C57" s="33">
        <v>3</v>
      </c>
      <c r="D57" s="33">
        <v>2</v>
      </c>
      <c r="E57" s="33"/>
      <c r="F57" s="45" t="s">
        <v>553</v>
      </c>
      <c r="G57" s="46" t="s">
        <v>554</v>
      </c>
      <c r="H57" s="47">
        <f t="shared" si="0"/>
        <v>0</v>
      </c>
      <c r="I57" s="48">
        <f>SUM(I59:I60)</f>
        <v>0</v>
      </c>
      <c r="J57" s="48">
        <f>SUM(J59:J60)</f>
        <v>0</v>
      </c>
    </row>
    <row r="58" spans="1:10" ht="36" hidden="1">
      <c r="A58" s="40"/>
      <c r="B58" s="32"/>
      <c r="C58" s="33"/>
      <c r="D58" s="33"/>
      <c r="E58" s="33"/>
      <c r="F58" s="45" t="s">
        <v>297</v>
      </c>
      <c r="G58" s="46"/>
      <c r="H58" s="47">
        <f t="shared" si="0"/>
        <v>0</v>
      </c>
      <c r="I58" s="48"/>
      <c r="J58" s="48"/>
    </row>
    <row r="59" spans="1:10" ht="15.75" hidden="1">
      <c r="A59" s="40"/>
      <c r="B59" s="32"/>
      <c r="C59" s="33"/>
      <c r="D59" s="33"/>
      <c r="E59" s="33"/>
      <c r="F59" s="45" t="s">
        <v>298</v>
      </c>
      <c r="G59" s="46"/>
      <c r="H59" s="47">
        <f t="shared" si="0"/>
        <v>0</v>
      </c>
      <c r="I59" s="48"/>
      <c r="J59" s="48"/>
    </row>
    <row r="60" spans="1:10" ht="15.75" hidden="1">
      <c r="A60" s="40"/>
      <c r="B60" s="32"/>
      <c r="C60" s="33"/>
      <c r="D60" s="33"/>
      <c r="E60" s="33"/>
      <c r="F60" s="45" t="s">
        <v>298</v>
      </c>
      <c r="G60" s="46"/>
      <c r="H60" s="47">
        <f t="shared" si="0"/>
        <v>0</v>
      </c>
      <c r="I60" s="48"/>
      <c r="J60" s="48"/>
    </row>
    <row r="61" spans="1:10" ht="13.5" customHeight="1">
      <c r="A61" s="40">
        <v>2133</v>
      </c>
      <c r="B61" s="32" t="s">
        <v>352</v>
      </c>
      <c r="C61" s="33">
        <v>3</v>
      </c>
      <c r="D61" s="33">
        <v>3</v>
      </c>
      <c r="E61" s="33"/>
      <c r="F61" s="45" t="s">
        <v>555</v>
      </c>
      <c r="G61" s="46" t="s">
        <v>556</v>
      </c>
      <c r="H61" s="47">
        <f t="shared" si="0"/>
        <v>5920.7</v>
      </c>
      <c r="I61" s="48">
        <f>I63+I64+I65+I67+I68+I69+I72+I71+I70+I66</f>
        <v>5920.7</v>
      </c>
      <c r="J61" s="48"/>
    </row>
    <row r="62" spans="1:10" ht="36" hidden="1">
      <c r="A62" s="40"/>
      <c r="B62" s="32"/>
      <c r="C62" s="33"/>
      <c r="D62" s="33"/>
      <c r="E62" s="33"/>
      <c r="F62" s="45" t="s">
        <v>297</v>
      </c>
      <c r="G62" s="46"/>
      <c r="H62" s="47"/>
      <c r="I62" s="48"/>
      <c r="J62" s="48"/>
    </row>
    <row r="63" spans="1:10" ht="24">
      <c r="A63" s="40"/>
      <c r="B63" s="32"/>
      <c r="C63" s="33"/>
      <c r="D63" s="33"/>
      <c r="E63" s="33">
        <v>4111</v>
      </c>
      <c r="F63" s="54" t="s">
        <v>191</v>
      </c>
      <c r="G63" s="55"/>
      <c r="H63" s="56">
        <f aca="true" t="shared" si="3" ref="H63:H70">I63</f>
        <v>5112.3</v>
      </c>
      <c r="I63" s="57">
        <f>'[3]QKAG'!$C$5</f>
        <v>5112.3</v>
      </c>
      <c r="J63" s="48"/>
    </row>
    <row r="64" spans="1:10" ht="15.75" hidden="1">
      <c r="A64" s="40"/>
      <c r="B64" s="32"/>
      <c r="C64" s="33"/>
      <c r="D64" s="33"/>
      <c r="E64" s="33">
        <v>4131</v>
      </c>
      <c r="F64" s="54" t="s">
        <v>797</v>
      </c>
      <c r="G64" s="55"/>
      <c r="H64" s="56">
        <f t="shared" si="3"/>
        <v>0</v>
      </c>
      <c r="I64" s="57"/>
      <c r="J64" s="48"/>
    </row>
    <row r="65" spans="1:10" ht="15.75">
      <c r="A65" s="40"/>
      <c r="B65" s="32"/>
      <c r="C65" s="33"/>
      <c r="D65" s="33"/>
      <c r="E65" s="33">
        <v>4212</v>
      </c>
      <c r="F65" s="54" t="s">
        <v>798</v>
      </c>
      <c r="G65" s="55"/>
      <c r="H65" s="56">
        <f t="shared" si="3"/>
        <v>180</v>
      </c>
      <c r="I65" s="57">
        <f>'[3]QKAG'!$C$6</f>
        <v>180</v>
      </c>
      <c r="J65" s="48"/>
    </row>
    <row r="66" spans="1:10" ht="15.75">
      <c r="A66" s="40"/>
      <c r="B66" s="32"/>
      <c r="C66" s="33"/>
      <c r="D66" s="33"/>
      <c r="E66" s="33">
        <v>4213</v>
      </c>
      <c r="F66" s="54" t="s">
        <v>195</v>
      </c>
      <c r="G66" s="55"/>
      <c r="H66" s="56">
        <f>I66</f>
        <v>5</v>
      </c>
      <c r="I66" s="57">
        <f>'[3]QKAG'!$C$7</f>
        <v>5</v>
      </c>
      <c r="J66" s="48"/>
    </row>
    <row r="67" spans="1:10" ht="15.75">
      <c r="A67" s="40"/>
      <c r="B67" s="32"/>
      <c r="C67" s="33"/>
      <c r="D67" s="33"/>
      <c r="E67" s="33">
        <v>4214</v>
      </c>
      <c r="F67" s="54" t="s">
        <v>196</v>
      </c>
      <c r="G67" s="55"/>
      <c r="H67" s="56">
        <f t="shared" si="3"/>
        <v>112</v>
      </c>
      <c r="I67" s="57">
        <f>'[3]QKAG'!$C$8+'[3]QKAG'!$C$9</f>
        <v>112</v>
      </c>
      <c r="J67" s="48"/>
    </row>
    <row r="68" spans="1:10" ht="15.75">
      <c r="A68" s="40"/>
      <c r="B68" s="32"/>
      <c r="C68" s="33"/>
      <c r="D68" s="33"/>
      <c r="E68" s="33">
        <v>4232</v>
      </c>
      <c r="F68" s="45" t="s">
        <v>874</v>
      </c>
      <c r="G68" s="46"/>
      <c r="H68" s="47">
        <f t="shared" si="3"/>
        <v>302.4</v>
      </c>
      <c r="I68" s="48">
        <f>'[3]Hamaynq'!$C$5</f>
        <v>302.4</v>
      </c>
      <c r="J68" s="48"/>
    </row>
    <row r="69" spans="1:10" ht="15.75">
      <c r="A69" s="40"/>
      <c r="B69" s="32"/>
      <c r="C69" s="33"/>
      <c r="D69" s="33"/>
      <c r="E69" s="33">
        <v>4241</v>
      </c>
      <c r="F69" s="45" t="s">
        <v>347</v>
      </c>
      <c r="G69" s="46"/>
      <c r="H69" s="47">
        <f t="shared" si="3"/>
        <v>144</v>
      </c>
      <c r="I69" s="48">
        <f>'[3]Hamaynq'!$C$6</f>
        <v>144</v>
      </c>
      <c r="J69" s="48"/>
    </row>
    <row r="70" spans="1:10" ht="24">
      <c r="A70" s="40"/>
      <c r="B70" s="32"/>
      <c r="C70" s="33"/>
      <c r="D70" s="33"/>
      <c r="E70" s="33">
        <v>4252</v>
      </c>
      <c r="F70" s="45" t="s">
        <v>213</v>
      </c>
      <c r="G70" s="55"/>
      <c r="H70" s="47">
        <f t="shared" si="3"/>
        <v>45</v>
      </c>
      <c r="I70" s="58">
        <f>'[3]QKAG'!$C$11</f>
        <v>45</v>
      </c>
      <c r="J70" s="48"/>
    </row>
    <row r="71" spans="1:10" ht="15.75">
      <c r="A71" s="40"/>
      <c r="B71" s="32"/>
      <c r="C71" s="33"/>
      <c r="D71" s="33"/>
      <c r="E71" s="33">
        <v>4261</v>
      </c>
      <c r="F71" s="54" t="s">
        <v>214</v>
      </c>
      <c r="G71" s="55"/>
      <c r="H71" s="56">
        <f>I71</f>
        <v>20</v>
      </c>
      <c r="I71" s="57">
        <f>'[3]QKAG'!$C$10</f>
        <v>20</v>
      </c>
      <c r="J71" s="48"/>
    </row>
    <row r="72" spans="1:10" ht="15.75" hidden="1">
      <c r="A72" s="40"/>
      <c r="B72" s="32"/>
      <c r="C72" s="33"/>
      <c r="D72" s="33"/>
      <c r="E72" s="33">
        <v>4267</v>
      </c>
      <c r="F72" s="45" t="s">
        <v>219</v>
      </c>
      <c r="G72" s="55"/>
      <c r="H72" s="56">
        <f>I72</f>
        <v>0</v>
      </c>
      <c r="I72" s="57"/>
      <c r="J72" s="48"/>
    </row>
    <row r="73" spans="1:10" ht="24.75" customHeight="1" hidden="1">
      <c r="A73" s="40">
        <v>2140</v>
      </c>
      <c r="B73" s="32" t="s">
        <v>352</v>
      </c>
      <c r="C73" s="33">
        <v>4</v>
      </c>
      <c r="D73" s="33">
        <v>0</v>
      </c>
      <c r="E73" s="33"/>
      <c r="F73" s="41" t="s">
        <v>801</v>
      </c>
      <c r="G73" s="42" t="s">
        <v>558</v>
      </c>
      <c r="H73" s="47">
        <f t="shared" si="0"/>
        <v>0</v>
      </c>
      <c r="I73" s="48">
        <f>SUM(I74)</f>
        <v>0</v>
      </c>
      <c r="J73" s="48">
        <f>SUM(J74)</f>
        <v>0</v>
      </c>
    </row>
    <row r="74" spans="1:10" ht="199.5" hidden="1">
      <c r="A74" s="40">
        <v>2141</v>
      </c>
      <c r="B74" s="32" t="s">
        <v>352</v>
      </c>
      <c r="C74" s="33">
        <v>4</v>
      </c>
      <c r="D74" s="33">
        <v>1</v>
      </c>
      <c r="E74" s="33"/>
      <c r="F74" s="45" t="s">
        <v>559</v>
      </c>
      <c r="G74" s="59" t="s">
        <v>560</v>
      </c>
      <c r="H74" s="47">
        <f t="shared" si="0"/>
        <v>0</v>
      </c>
      <c r="I74" s="48">
        <f>SUM(I76:I77)</f>
        <v>0</v>
      </c>
      <c r="J74" s="48">
        <f>SUM(J76:J77)</f>
        <v>0</v>
      </c>
    </row>
    <row r="75" spans="1:10" ht="36" hidden="1">
      <c r="A75" s="40"/>
      <c r="B75" s="32"/>
      <c r="C75" s="33"/>
      <c r="D75" s="33"/>
      <c r="E75" s="33"/>
      <c r="F75" s="45" t="s">
        <v>297</v>
      </c>
      <c r="G75" s="46"/>
      <c r="H75" s="47">
        <f t="shared" si="0"/>
        <v>0</v>
      </c>
      <c r="I75" s="48"/>
      <c r="J75" s="48"/>
    </row>
    <row r="76" spans="1:10" ht="15.75" hidden="1">
      <c r="A76" s="40"/>
      <c r="B76" s="32"/>
      <c r="C76" s="33"/>
      <c r="D76" s="33"/>
      <c r="E76" s="33"/>
      <c r="F76" s="45" t="s">
        <v>298</v>
      </c>
      <c r="G76" s="46"/>
      <c r="H76" s="47">
        <f t="shared" si="0"/>
        <v>0</v>
      </c>
      <c r="I76" s="48"/>
      <c r="J76" s="48"/>
    </row>
    <row r="77" spans="1:10" ht="15.75" hidden="1">
      <c r="A77" s="40"/>
      <c r="B77" s="32"/>
      <c r="C77" s="33"/>
      <c r="D77" s="33"/>
      <c r="E77" s="33"/>
      <c r="F77" s="45" t="s">
        <v>298</v>
      </c>
      <c r="G77" s="46"/>
      <c r="H77" s="47">
        <f t="shared" si="0"/>
        <v>0</v>
      </c>
      <c r="I77" s="48"/>
      <c r="J77" s="48"/>
    </row>
    <row r="78" spans="1:10" ht="384.75" hidden="1">
      <c r="A78" s="40">
        <v>2150</v>
      </c>
      <c r="B78" s="32" t="s">
        <v>352</v>
      </c>
      <c r="C78" s="33">
        <v>5</v>
      </c>
      <c r="D78" s="33">
        <v>0</v>
      </c>
      <c r="E78" s="33"/>
      <c r="F78" s="41" t="s">
        <v>802</v>
      </c>
      <c r="G78" s="42" t="s">
        <v>562</v>
      </c>
      <c r="H78" s="47">
        <f t="shared" si="0"/>
        <v>0</v>
      </c>
      <c r="I78" s="48">
        <f>SUM(I79)</f>
        <v>0</v>
      </c>
      <c r="J78" s="48">
        <f>SUM(J79)</f>
        <v>0</v>
      </c>
    </row>
    <row r="79" spans="1:10" ht="25.5" customHeight="1" hidden="1">
      <c r="A79" s="40">
        <v>2151</v>
      </c>
      <c r="B79" s="32" t="s">
        <v>352</v>
      </c>
      <c r="C79" s="33">
        <v>5</v>
      </c>
      <c r="D79" s="33">
        <v>1</v>
      </c>
      <c r="E79" s="33"/>
      <c r="F79" s="45" t="s">
        <v>563</v>
      </c>
      <c r="G79" s="59" t="s">
        <v>564</v>
      </c>
      <c r="H79" s="47">
        <f t="shared" si="0"/>
        <v>0</v>
      </c>
      <c r="I79" s="48">
        <f>SUM(I81:I82)</f>
        <v>0</v>
      </c>
      <c r="J79" s="48">
        <f>SUM(J81:J82)</f>
        <v>0</v>
      </c>
    </row>
    <row r="80" spans="1:10" ht="36" hidden="1">
      <c r="A80" s="40"/>
      <c r="B80" s="32"/>
      <c r="C80" s="33"/>
      <c r="D80" s="33"/>
      <c r="E80" s="33"/>
      <c r="F80" s="45" t="s">
        <v>297</v>
      </c>
      <c r="G80" s="46"/>
      <c r="H80" s="47">
        <f t="shared" si="0"/>
        <v>0</v>
      </c>
      <c r="I80" s="48"/>
      <c r="J80" s="48"/>
    </row>
    <row r="81" spans="1:10" ht="15.75" hidden="1">
      <c r="A81" s="40"/>
      <c r="B81" s="32"/>
      <c r="C81" s="33"/>
      <c r="D81" s="33"/>
      <c r="E81" s="33"/>
      <c r="F81" s="45" t="s">
        <v>298</v>
      </c>
      <c r="G81" s="46"/>
      <c r="H81" s="47">
        <f t="shared" si="0"/>
        <v>0</v>
      </c>
      <c r="I81" s="48"/>
      <c r="J81" s="48"/>
    </row>
    <row r="82" spans="1:10" ht="15.75" hidden="1">
      <c r="A82" s="40"/>
      <c r="B82" s="32"/>
      <c r="C82" s="33"/>
      <c r="D82" s="33"/>
      <c r="E82" s="33"/>
      <c r="F82" s="45" t="s">
        <v>298</v>
      </c>
      <c r="G82" s="46"/>
      <c r="H82" s="47">
        <f t="shared" si="0"/>
        <v>0</v>
      </c>
      <c r="I82" s="48"/>
      <c r="J82" s="48"/>
    </row>
    <row r="83" spans="1:10" ht="24.75" customHeight="1">
      <c r="A83" s="40">
        <v>2160</v>
      </c>
      <c r="B83" s="32" t="s">
        <v>352</v>
      </c>
      <c r="C83" s="33">
        <v>6</v>
      </c>
      <c r="D83" s="33">
        <v>0</v>
      </c>
      <c r="E83" s="33"/>
      <c r="F83" s="41" t="s">
        <v>803</v>
      </c>
      <c r="G83" s="42" t="s">
        <v>566</v>
      </c>
      <c r="H83" s="47">
        <f t="shared" si="0"/>
        <v>134631</v>
      </c>
      <c r="I83" s="47">
        <f>SUM(I84)</f>
        <v>111404.7</v>
      </c>
      <c r="J83" s="47">
        <f>SUM(J84)</f>
        <v>23226.3</v>
      </c>
    </row>
    <row r="84" spans="1:11" ht="24.75" customHeight="1">
      <c r="A84" s="40">
        <v>2161</v>
      </c>
      <c r="B84" s="32" t="s">
        <v>352</v>
      </c>
      <c r="C84" s="33">
        <v>6</v>
      </c>
      <c r="D84" s="33">
        <v>1</v>
      </c>
      <c r="E84" s="33"/>
      <c r="F84" s="45" t="s">
        <v>567</v>
      </c>
      <c r="G84" s="46" t="s">
        <v>568</v>
      </c>
      <c r="H84" s="47">
        <f t="shared" si="0"/>
        <v>134631</v>
      </c>
      <c r="I84" s="47">
        <f>SUM(I85:I98)</f>
        <v>111404.7</v>
      </c>
      <c r="J84" s="47">
        <f>SUM(J96:J98)</f>
        <v>23226.3</v>
      </c>
      <c r="K84" s="7"/>
    </row>
    <row r="85" spans="1:10" ht="36" hidden="1">
      <c r="A85" s="40"/>
      <c r="B85" s="32"/>
      <c r="C85" s="33"/>
      <c r="D85" s="33"/>
      <c r="E85" s="33"/>
      <c r="F85" s="45" t="s">
        <v>297</v>
      </c>
      <c r="G85" s="46"/>
      <c r="H85" s="47"/>
      <c r="I85" s="48"/>
      <c r="J85" s="48"/>
    </row>
    <row r="86" spans="1:10" ht="15.75" hidden="1">
      <c r="A86" s="40"/>
      <c r="B86" s="32"/>
      <c r="C86" s="33"/>
      <c r="D86" s="33"/>
      <c r="E86" s="33">
        <v>4234</v>
      </c>
      <c r="F86" s="45" t="s">
        <v>873</v>
      </c>
      <c r="G86" s="46"/>
      <c r="H86" s="47">
        <f>I86</f>
        <v>0</v>
      </c>
      <c r="I86" s="48"/>
      <c r="J86" s="48"/>
    </row>
    <row r="87" spans="1:10" ht="15.75" hidden="1">
      <c r="A87" s="40"/>
      <c r="B87" s="32"/>
      <c r="C87" s="33"/>
      <c r="D87" s="33"/>
      <c r="E87" s="33">
        <v>4235</v>
      </c>
      <c r="F87" s="45" t="s">
        <v>207</v>
      </c>
      <c r="G87" s="46"/>
      <c r="H87" s="47">
        <f>I87</f>
        <v>0</v>
      </c>
      <c r="I87" s="47"/>
      <c r="J87" s="48"/>
    </row>
    <row r="88" spans="1:10" ht="15.75" hidden="1">
      <c r="A88" s="40"/>
      <c r="B88" s="32"/>
      <c r="C88" s="33"/>
      <c r="D88" s="33"/>
      <c r="E88" s="60">
        <v>4239</v>
      </c>
      <c r="F88" s="45" t="s">
        <v>210</v>
      </c>
      <c r="G88" s="61"/>
      <c r="H88" s="47">
        <f>I88</f>
        <v>0</v>
      </c>
      <c r="I88" s="62"/>
      <c r="J88" s="48"/>
    </row>
    <row r="89" spans="1:10" ht="13.5" customHeight="1">
      <c r="A89" s="40"/>
      <c r="B89" s="32"/>
      <c r="C89" s="33"/>
      <c r="D89" s="33"/>
      <c r="E89" s="33">
        <v>4216</v>
      </c>
      <c r="F89" s="45" t="s">
        <v>929</v>
      </c>
      <c r="G89" s="46"/>
      <c r="H89" s="47">
        <f>SUM(I89:J89)</f>
        <v>2036</v>
      </c>
      <c r="I89" s="48">
        <f>'[3]2021'!$BF$28</f>
        <v>2036</v>
      </c>
      <c r="J89" s="48"/>
    </row>
    <row r="90" spans="1:10" ht="15.75">
      <c r="A90" s="40"/>
      <c r="B90" s="32"/>
      <c r="C90" s="33"/>
      <c r="D90" s="33"/>
      <c r="E90" s="33">
        <v>4232</v>
      </c>
      <c r="F90" s="45" t="s">
        <v>874</v>
      </c>
      <c r="G90" s="46"/>
      <c r="H90" s="47">
        <f>I90</f>
        <v>220</v>
      </c>
      <c r="I90" s="48">
        <f>'[3]2021'!$S$28</f>
        <v>220</v>
      </c>
      <c r="J90" s="48"/>
    </row>
    <row r="91" spans="1:10" ht="15.75">
      <c r="A91" s="40"/>
      <c r="B91" s="32"/>
      <c r="C91" s="33"/>
      <c r="D91" s="33"/>
      <c r="E91" s="33">
        <v>4235</v>
      </c>
      <c r="F91" s="45" t="s">
        <v>1100</v>
      </c>
      <c r="G91" s="46"/>
      <c r="H91" s="47">
        <f>I91</f>
        <v>420</v>
      </c>
      <c r="I91" s="48">
        <f>'[3]2021'!$BD$28</f>
        <v>420</v>
      </c>
      <c r="J91" s="48"/>
    </row>
    <row r="92" spans="1:10" ht="13.5" customHeight="1">
      <c r="A92" s="40"/>
      <c r="B92" s="32"/>
      <c r="C92" s="33"/>
      <c r="D92" s="33"/>
      <c r="E92" s="33">
        <v>4241</v>
      </c>
      <c r="F92" s="45" t="s">
        <v>347</v>
      </c>
      <c r="G92" s="46"/>
      <c r="H92" s="47">
        <f>SUM(I92:J92)</f>
        <v>6964</v>
      </c>
      <c r="I92" s="48">
        <f>'[3]Hamaynq'!$C$7+'[3]Hamaynq'!$C$15</f>
        <v>6964</v>
      </c>
      <c r="J92" s="48"/>
    </row>
    <row r="93" spans="1:10" ht="23.25" customHeight="1">
      <c r="A93" s="40"/>
      <c r="B93" s="32"/>
      <c r="C93" s="33"/>
      <c r="D93" s="33"/>
      <c r="E93" s="60">
        <v>4511</v>
      </c>
      <c r="F93" s="54" t="s">
        <v>228</v>
      </c>
      <c r="G93" s="61"/>
      <c r="H93" s="48">
        <f>I93</f>
        <v>98625</v>
      </c>
      <c r="I93" s="57">
        <f>'[3]2021'!$C$23</f>
        <v>98625</v>
      </c>
      <c r="J93" s="48"/>
    </row>
    <row r="94" spans="1:10" ht="13.5" customHeight="1">
      <c r="A94" s="40"/>
      <c r="B94" s="32"/>
      <c r="C94" s="33"/>
      <c r="D94" s="33"/>
      <c r="E94" s="33">
        <v>4823</v>
      </c>
      <c r="F94" s="45" t="s">
        <v>451</v>
      </c>
      <c r="G94" s="46"/>
      <c r="H94" s="47">
        <f>SUM(I94:J94)</f>
        <v>400</v>
      </c>
      <c r="I94" s="48">
        <f>'[3]Hamaynq'!$C$11</f>
        <v>400</v>
      </c>
      <c r="J94" s="48"/>
    </row>
    <row r="95" spans="1:10" ht="13.5" customHeight="1">
      <c r="A95" s="40"/>
      <c r="B95" s="32"/>
      <c r="C95" s="33"/>
      <c r="D95" s="33"/>
      <c r="E95" s="33">
        <v>4657</v>
      </c>
      <c r="F95" s="45" t="s">
        <v>1000</v>
      </c>
      <c r="G95" s="46"/>
      <c r="H95" s="47"/>
      <c r="I95" s="48">
        <f>'[3]Hamaynq'!$C$50</f>
        <v>2739.7</v>
      </c>
      <c r="J95" s="48"/>
    </row>
    <row r="96" spans="1:10" ht="23.25" customHeight="1">
      <c r="A96" s="40"/>
      <c r="B96" s="32"/>
      <c r="C96" s="33"/>
      <c r="D96" s="33"/>
      <c r="E96" s="33">
        <v>5113</v>
      </c>
      <c r="F96" s="45" t="s">
        <v>917</v>
      </c>
      <c r="G96" s="46"/>
      <c r="H96" s="47">
        <f>J96</f>
        <v>2626.3</v>
      </c>
      <c r="I96" s="48"/>
      <c r="J96" s="48">
        <f>'[3]2021'!$BB$28</f>
        <v>2626.3</v>
      </c>
    </row>
    <row r="97" spans="1:10" ht="23.25" customHeight="1">
      <c r="A97" s="40"/>
      <c r="B97" s="32"/>
      <c r="C97" s="33"/>
      <c r="D97" s="33"/>
      <c r="E97" s="33">
        <v>5122</v>
      </c>
      <c r="F97" s="45" t="s">
        <v>911</v>
      </c>
      <c r="G97" s="46"/>
      <c r="H97" s="47">
        <f>J97</f>
        <v>2100</v>
      </c>
      <c r="I97" s="48"/>
      <c r="J97" s="48">
        <f>'[3]2021'!$BC$28</f>
        <v>2100</v>
      </c>
    </row>
    <row r="98" spans="1:10" ht="13.5" customHeight="1">
      <c r="A98" s="40"/>
      <c r="B98" s="32"/>
      <c r="C98" s="33"/>
      <c r="D98" s="33"/>
      <c r="E98" s="33">
        <v>5129</v>
      </c>
      <c r="F98" s="45" t="s">
        <v>1006</v>
      </c>
      <c r="G98" s="46"/>
      <c r="H98" s="47">
        <f t="shared" si="0"/>
        <v>18500</v>
      </c>
      <c r="I98" s="48"/>
      <c r="J98" s="48">
        <f>'[3]2021'!$AX$28</f>
        <v>18500</v>
      </c>
    </row>
    <row r="99" spans="1:10" ht="24" hidden="1">
      <c r="A99" s="40">
        <v>2170</v>
      </c>
      <c r="B99" s="32" t="s">
        <v>352</v>
      </c>
      <c r="C99" s="33">
        <v>7</v>
      </c>
      <c r="D99" s="33">
        <v>0</v>
      </c>
      <c r="E99" s="33"/>
      <c r="F99" s="41" t="s">
        <v>804</v>
      </c>
      <c r="G99" s="46"/>
      <c r="H99" s="47">
        <f t="shared" si="0"/>
        <v>0</v>
      </c>
      <c r="I99" s="48">
        <f>SUM(I100)</f>
        <v>0</v>
      </c>
      <c r="J99" s="48">
        <f>SUM(J100)</f>
        <v>0</v>
      </c>
    </row>
    <row r="100" spans="1:10" ht="24" hidden="1">
      <c r="A100" s="40">
        <v>2171</v>
      </c>
      <c r="B100" s="32" t="s">
        <v>352</v>
      </c>
      <c r="C100" s="33">
        <v>7</v>
      </c>
      <c r="D100" s="33">
        <v>1</v>
      </c>
      <c r="E100" s="33"/>
      <c r="F100" s="45" t="s">
        <v>400</v>
      </c>
      <c r="G100" s="46"/>
      <c r="H100" s="47">
        <f t="shared" si="0"/>
        <v>0</v>
      </c>
      <c r="I100" s="48">
        <f>SUM(I102:I103)</f>
        <v>0</v>
      </c>
      <c r="J100" s="48">
        <f>SUM(J102:J103)</f>
        <v>0</v>
      </c>
    </row>
    <row r="101" spans="1:10" ht="36" hidden="1">
      <c r="A101" s="40"/>
      <c r="B101" s="32"/>
      <c r="C101" s="33"/>
      <c r="D101" s="33"/>
      <c r="E101" s="33"/>
      <c r="F101" s="45" t="s">
        <v>297</v>
      </c>
      <c r="G101" s="46"/>
      <c r="H101" s="47">
        <f t="shared" si="0"/>
        <v>0</v>
      </c>
      <c r="I101" s="48"/>
      <c r="J101" s="48"/>
    </row>
    <row r="102" spans="1:10" ht="15.75" hidden="1">
      <c r="A102" s="40"/>
      <c r="B102" s="32"/>
      <c r="C102" s="33"/>
      <c r="D102" s="33"/>
      <c r="E102" s="33"/>
      <c r="F102" s="45" t="s">
        <v>298</v>
      </c>
      <c r="G102" s="46"/>
      <c r="H102" s="47">
        <f t="shared" si="0"/>
        <v>0</v>
      </c>
      <c r="I102" s="48"/>
      <c r="J102" s="48"/>
    </row>
    <row r="103" spans="1:10" ht="15.75" hidden="1">
      <c r="A103" s="40"/>
      <c r="B103" s="32"/>
      <c r="C103" s="33"/>
      <c r="D103" s="33"/>
      <c r="E103" s="33"/>
      <c r="F103" s="45" t="s">
        <v>298</v>
      </c>
      <c r="G103" s="46"/>
      <c r="H103" s="47">
        <f t="shared" si="0"/>
        <v>0</v>
      </c>
      <c r="I103" s="48"/>
      <c r="J103" s="48"/>
    </row>
    <row r="104" spans="1:10" ht="36" customHeight="1" hidden="1">
      <c r="A104" s="40">
        <v>2180</v>
      </c>
      <c r="B104" s="32" t="s">
        <v>352</v>
      </c>
      <c r="C104" s="33">
        <v>8</v>
      </c>
      <c r="D104" s="33">
        <v>0</v>
      </c>
      <c r="E104" s="33"/>
      <c r="F104" s="41" t="s">
        <v>805</v>
      </c>
      <c r="G104" s="42" t="s">
        <v>570</v>
      </c>
      <c r="H104" s="47">
        <f aca="true" t="shared" si="4" ref="H104:H168">SUM(I104:J104)</f>
        <v>0</v>
      </c>
      <c r="I104" s="48">
        <f>SUM(I105+I108)</f>
        <v>0</v>
      </c>
      <c r="J104" s="48">
        <f>SUM(J105+J108)</f>
        <v>0</v>
      </c>
    </row>
    <row r="105" spans="1:10" ht="37.5" customHeight="1" hidden="1">
      <c r="A105" s="40">
        <v>2181</v>
      </c>
      <c r="B105" s="32" t="s">
        <v>352</v>
      </c>
      <c r="C105" s="33">
        <v>8</v>
      </c>
      <c r="D105" s="33">
        <v>1</v>
      </c>
      <c r="E105" s="33"/>
      <c r="F105" s="45" t="s">
        <v>805</v>
      </c>
      <c r="G105" s="59" t="s">
        <v>571</v>
      </c>
      <c r="H105" s="47">
        <f t="shared" si="4"/>
        <v>0</v>
      </c>
      <c r="I105" s="48">
        <f>SUM(I106:I107)</f>
        <v>0</v>
      </c>
      <c r="J105" s="48">
        <f>SUM(J106:J107)</f>
        <v>0</v>
      </c>
    </row>
    <row r="106" spans="1:10" ht="15.75" hidden="1">
      <c r="A106" s="40">
        <v>2182</v>
      </c>
      <c r="B106" s="32" t="s">
        <v>352</v>
      </c>
      <c r="C106" s="33">
        <v>8</v>
      </c>
      <c r="D106" s="33">
        <v>1</v>
      </c>
      <c r="E106" s="33"/>
      <c r="F106" s="45" t="s">
        <v>262</v>
      </c>
      <c r="G106" s="59"/>
      <c r="H106" s="47">
        <f t="shared" si="4"/>
        <v>0</v>
      </c>
      <c r="I106" s="48"/>
      <c r="J106" s="48"/>
    </row>
    <row r="107" spans="1:10" ht="14.25" customHeight="1" hidden="1">
      <c r="A107" s="40">
        <v>2183</v>
      </c>
      <c r="B107" s="32" t="s">
        <v>352</v>
      </c>
      <c r="C107" s="33">
        <v>8</v>
      </c>
      <c r="D107" s="33">
        <v>1</v>
      </c>
      <c r="E107" s="33"/>
      <c r="F107" s="45" t="s">
        <v>263</v>
      </c>
      <c r="G107" s="59"/>
      <c r="H107" s="47">
        <f t="shared" si="4"/>
        <v>0</v>
      </c>
      <c r="I107" s="48"/>
      <c r="J107" s="48"/>
    </row>
    <row r="108" spans="1:10" ht="24" hidden="1">
      <c r="A108" s="40">
        <v>2184</v>
      </c>
      <c r="B108" s="32" t="s">
        <v>352</v>
      </c>
      <c r="C108" s="33">
        <v>8</v>
      </c>
      <c r="D108" s="33">
        <v>1</v>
      </c>
      <c r="E108" s="33"/>
      <c r="F108" s="45" t="s">
        <v>264</v>
      </c>
      <c r="G108" s="59"/>
      <c r="H108" s="47">
        <f t="shared" si="4"/>
        <v>0</v>
      </c>
      <c r="I108" s="48">
        <f>SUM(I110:I111)</f>
        <v>0</v>
      </c>
      <c r="J108" s="48">
        <f>SUM(J110:J111)</f>
        <v>0</v>
      </c>
    </row>
    <row r="109" spans="1:10" ht="36" hidden="1">
      <c r="A109" s="40"/>
      <c r="B109" s="32"/>
      <c r="C109" s="33"/>
      <c r="D109" s="33"/>
      <c r="E109" s="33"/>
      <c r="F109" s="45" t="s">
        <v>297</v>
      </c>
      <c r="G109" s="46"/>
      <c r="H109" s="47">
        <f t="shared" si="4"/>
        <v>0</v>
      </c>
      <c r="I109" s="48"/>
      <c r="J109" s="48"/>
    </row>
    <row r="110" spans="1:10" ht="15.75" hidden="1">
      <c r="A110" s="40"/>
      <c r="B110" s="32"/>
      <c r="C110" s="33"/>
      <c r="D110" s="33"/>
      <c r="E110" s="33"/>
      <c r="F110" s="45" t="s">
        <v>298</v>
      </c>
      <c r="G110" s="46"/>
      <c r="H110" s="47">
        <f t="shared" si="4"/>
        <v>0</v>
      </c>
      <c r="I110" s="48"/>
      <c r="J110" s="48"/>
    </row>
    <row r="111" spans="1:10" ht="15.75" hidden="1">
      <c r="A111" s="40"/>
      <c r="B111" s="32"/>
      <c r="C111" s="33"/>
      <c r="D111" s="33"/>
      <c r="E111" s="33"/>
      <c r="F111" s="45" t="s">
        <v>298</v>
      </c>
      <c r="G111" s="46"/>
      <c r="H111" s="47">
        <f t="shared" si="4"/>
        <v>0</v>
      </c>
      <c r="I111" s="48"/>
      <c r="J111" s="48"/>
    </row>
    <row r="112" spans="1:10" ht="15.75" hidden="1">
      <c r="A112" s="40">
        <v>2185</v>
      </c>
      <c r="B112" s="32" t="s">
        <v>360</v>
      </c>
      <c r="C112" s="33">
        <v>8</v>
      </c>
      <c r="D112" s="33">
        <v>1</v>
      </c>
      <c r="E112" s="33"/>
      <c r="F112" s="45"/>
      <c r="G112" s="59"/>
      <c r="H112" s="47">
        <f t="shared" si="4"/>
        <v>0</v>
      </c>
      <c r="I112" s="48"/>
      <c r="J112" s="48"/>
    </row>
    <row r="113" spans="1:10" s="38" customFormat="1" ht="15.75" customHeight="1">
      <c r="A113" s="31">
        <v>2200</v>
      </c>
      <c r="B113" s="32" t="s">
        <v>353</v>
      </c>
      <c r="C113" s="33">
        <v>0</v>
      </c>
      <c r="D113" s="33">
        <v>0</v>
      </c>
      <c r="E113" s="33"/>
      <c r="F113" s="34" t="s">
        <v>1010</v>
      </c>
      <c r="G113" s="63" t="s">
        <v>572</v>
      </c>
      <c r="H113" s="47">
        <f t="shared" si="4"/>
        <v>1965</v>
      </c>
      <c r="I113" s="47">
        <f>SUM(I120,I133)</f>
        <v>1965</v>
      </c>
      <c r="J113" s="47"/>
    </row>
    <row r="114" spans="1:10" ht="12" customHeight="1" hidden="1">
      <c r="A114" s="40">
        <v>2210</v>
      </c>
      <c r="B114" s="32" t="s">
        <v>353</v>
      </c>
      <c r="C114" s="33">
        <v>1</v>
      </c>
      <c r="D114" s="33">
        <v>0</v>
      </c>
      <c r="E114" s="33"/>
      <c r="F114" s="41" t="s">
        <v>806</v>
      </c>
      <c r="G114" s="64" t="s">
        <v>574</v>
      </c>
      <c r="H114" s="47">
        <f t="shared" si="4"/>
        <v>0</v>
      </c>
      <c r="I114" s="48">
        <f>SUM(I115)</f>
        <v>0</v>
      </c>
      <c r="J114" s="48"/>
    </row>
    <row r="115" spans="1:10" ht="12" customHeight="1" hidden="1">
      <c r="A115" s="40">
        <v>2211</v>
      </c>
      <c r="B115" s="32" t="s">
        <v>353</v>
      </c>
      <c r="C115" s="33">
        <v>1</v>
      </c>
      <c r="D115" s="33">
        <v>1</v>
      </c>
      <c r="E115" s="33"/>
      <c r="F115" s="45" t="s">
        <v>575</v>
      </c>
      <c r="G115" s="59" t="s">
        <v>576</v>
      </c>
      <c r="H115" s="47">
        <f t="shared" si="4"/>
        <v>0</v>
      </c>
      <c r="I115" s="48">
        <f>SUM(I117:I118)</f>
        <v>0</v>
      </c>
      <c r="J115" s="48"/>
    </row>
    <row r="116" spans="1:10" ht="36" hidden="1">
      <c r="A116" s="40"/>
      <c r="B116" s="32"/>
      <c r="C116" s="33"/>
      <c r="D116" s="33"/>
      <c r="E116" s="33"/>
      <c r="F116" s="45" t="s">
        <v>297</v>
      </c>
      <c r="G116" s="46"/>
      <c r="H116" s="47">
        <f t="shared" si="4"/>
        <v>0</v>
      </c>
      <c r="I116" s="48"/>
      <c r="J116" s="48"/>
    </row>
    <row r="117" spans="1:10" ht="15.75" hidden="1">
      <c r="A117" s="40"/>
      <c r="B117" s="32"/>
      <c r="C117" s="33"/>
      <c r="D117" s="33"/>
      <c r="E117" s="33"/>
      <c r="F117" s="45" t="s">
        <v>298</v>
      </c>
      <c r="G117" s="46"/>
      <c r="H117" s="47">
        <f t="shared" si="4"/>
        <v>0</v>
      </c>
      <c r="I117" s="48"/>
      <c r="J117" s="48"/>
    </row>
    <row r="118" spans="1:10" ht="15.75" hidden="1">
      <c r="A118" s="40"/>
      <c r="B118" s="32"/>
      <c r="C118" s="33"/>
      <c r="D118" s="33"/>
      <c r="E118" s="33"/>
      <c r="F118" s="45" t="s">
        <v>298</v>
      </c>
      <c r="G118" s="46"/>
      <c r="H118" s="47">
        <f t="shared" si="4"/>
        <v>0</v>
      </c>
      <c r="I118" s="48"/>
      <c r="J118" s="48"/>
    </row>
    <row r="119" spans="1:10" ht="18" customHeight="1">
      <c r="A119" s="40">
        <v>2220</v>
      </c>
      <c r="B119" s="32" t="s">
        <v>353</v>
      </c>
      <c r="C119" s="33">
        <v>2</v>
      </c>
      <c r="D119" s="33">
        <v>0</v>
      </c>
      <c r="E119" s="33"/>
      <c r="F119" s="41" t="s">
        <v>807</v>
      </c>
      <c r="G119" s="64" t="s">
        <v>578</v>
      </c>
      <c r="H119" s="47">
        <f t="shared" si="4"/>
        <v>1665</v>
      </c>
      <c r="I119" s="48">
        <f>SUM(I120)</f>
        <v>1665</v>
      </c>
      <c r="J119" s="48"/>
    </row>
    <row r="120" spans="1:10" ht="13.5" customHeight="1">
      <c r="A120" s="40">
        <v>2221</v>
      </c>
      <c r="B120" s="32" t="s">
        <v>353</v>
      </c>
      <c r="C120" s="33">
        <v>2</v>
      </c>
      <c r="D120" s="33">
        <v>1</v>
      </c>
      <c r="E120" s="33"/>
      <c r="F120" s="45" t="s">
        <v>579</v>
      </c>
      <c r="G120" s="59" t="s">
        <v>580</v>
      </c>
      <c r="H120" s="47">
        <f t="shared" si="4"/>
        <v>1665</v>
      </c>
      <c r="I120" s="48">
        <f>SUM(I121:I124)</f>
        <v>1665</v>
      </c>
      <c r="J120" s="48"/>
    </row>
    <row r="121" spans="1:10" ht="13.5" customHeight="1">
      <c r="A121" s="40"/>
      <c r="B121" s="32"/>
      <c r="C121" s="33"/>
      <c r="D121" s="33"/>
      <c r="E121" s="33">
        <v>4216</v>
      </c>
      <c r="F121" s="45" t="s">
        <v>929</v>
      </c>
      <c r="G121" s="46"/>
      <c r="H121" s="47">
        <f>SUM(I121:J121)</f>
        <v>1165</v>
      </c>
      <c r="I121" s="48">
        <f>'[3]Hamaynq'!$C$23+'[3]Hamaynq'!$C$51</f>
        <v>1165</v>
      </c>
      <c r="J121" s="48"/>
    </row>
    <row r="122" spans="1:10" ht="15.75">
      <c r="A122" s="40"/>
      <c r="B122" s="32"/>
      <c r="C122" s="33"/>
      <c r="D122" s="33"/>
      <c r="E122" s="33">
        <v>4239</v>
      </c>
      <c r="F122" s="45" t="s">
        <v>210</v>
      </c>
      <c r="G122" s="46"/>
      <c r="H122" s="47">
        <f t="shared" si="4"/>
        <v>200</v>
      </c>
      <c r="I122" s="48">
        <v>200</v>
      </c>
      <c r="J122" s="48"/>
    </row>
    <row r="123" spans="1:10" ht="13.5" customHeight="1">
      <c r="A123" s="40"/>
      <c r="B123" s="32"/>
      <c r="C123" s="33"/>
      <c r="D123" s="33"/>
      <c r="E123" s="33">
        <v>4269</v>
      </c>
      <c r="F123" s="45" t="s">
        <v>999</v>
      </c>
      <c r="G123" s="46"/>
      <c r="H123" s="47">
        <f t="shared" si="4"/>
        <v>300</v>
      </c>
      <c r="I123" s="48">
        <v>300</v>
      </c>
      <c r="J123" s="48"/>
    </row>
    <row r="124" spans="1:10" ht="13.5" customHeight="1" hidden="1">
      <c r="A124" s="40"/>
      <c r="B124" s="32"/>
      <c r="C124" s="33"/>
      <c r="D124" s="33"/>
      <c r="E124" s="33"/>
      <c r="F124" s="45" t="s">
        <v>298</v>
      </c>
      <c r="G124" s="46"/>
      <c r="H124" s="47">
        <f t="shared" si="4"/>
        <v>0</v>
      </c>
      <c r="I124" s="48"/>
      <c r="J124" s="48"/>
    </row>
    <row r="125" spans="1:10" ht="13.5" customHeight="1" hidden="1">
      <c r="A125" s="40">
        <v>2230</v>
      </c>
      <c r="B125" s="32" t="s">
        <v>353</v>
      </c>
      <c r="C125" s="33">
        <v>3</v>
      </c>
      <c r="D125" s="33">
        <v>0</v>
      </c>
      <c r="E125" s="33"/>
      <c r="F125" s="41" t="s">
        <v>808</v>
      </c>
      <c r="G125" s="64" t="s">
        <v>582</v>
      </c>
      <c r="H125" s="47">
        <f t="shared" si="4"/>
        <v>0</v>
      </c>
      <c r="I125" s="48">
        <f>SUM(I126)</f>
        <v>0</v>
      </c>
      <c r="J125" s="48"/>
    </row>
    <row r="126" spans="1:10" ht="12" customHeight="1" hidden="1">
      <c r="A126" s="40">
        <v>2231</v>
      </c>
      <c r="B126" s="32" t="s">
        <v>353</v>
      </c>
      <c r="C126" s="33">
        <v>3</v>
      </c>
      <c r="D126" s="33">
        <v>1</v>
      </c>
      <c r="E126" s="33"/>
      <c r="F126" s="45" t="s">
        <v>583</v>
      </c>
      <c r="G126" s="59" t="s">
        <v>584</v>
      </c>
      <c r="H126" s="47">
        <f t="shared" si="4"/>
        <v>0</v>
      </c>
      <c r="I126" s="48">
        <f>SUM(I128:I129)</f>
        <v>0</v>
      </c>
      <c r="J126" s="48"/>
    </row>
    <row r="127" spans="1:10" ht="12" customHeight="1" hidden="1">
      <c r="A127" s="40"/>
      <c r="B127" s="32"/>
      <c r="C127" s="33"/>
      <c r="D127" s="33"/>
      <c r="E127" s="33"/>
      <c r="F127" s="45" t="s">
        <v>297</v>
      </c>
      <c r="G127" s="46"/>
      <c r="H127" s="47">
        <f t="shared" si="4"/>
        <v>0</v>
      </c>
      <c r="I127" s="48"/>
      <c r="J127" s="48"/>
    </row>
    <row r="128" spans="1:10" ht="12" customHeight="1" hidden="1">
      <c r="A128" s="40"/>
      <c r="B128" s="32"/>
      <c r="C128" s="33"/>
      <c r="D128" s="33"/>
      <c r="E128" s="33"/>
      <c r="F128" s="45" t="s">
        <v>298</v>
      </c>
      <c r="G128" s="46"/>
      <c r="H128" s="47">
        <f t="shared" si="4"/>
        <v>0</v>
      </c>
      <c r="I128" s="48"/>
      <c r="J128" s="48"/>
    </row>
    <row r="129" spans="1:10" ht="12" customHeight="1" hidden="1">
      <c r="A129" s="40"/>
      <c r="B129" s="32"/>
      <c r="C129" s="33"/>
      <c r="D129" s="33"/>
      <c r="E129" s="33"/>
      <c r="F129" s="45" t="s">
        <v>298</v>
      </c>
      <c r="G129" s="46"/>
      <c r="H129" s="47">
        <f t="shared" si="4"/>
        <v>0</v>
      </c>
      <c r="I129" s="48"/>
      <c r="J129" s="48"/>
    </row>
    <row r="130" spans="1:10" ht="12" customHeight="1" hidden="1">
      <c r="A130" s="40">
        <v>2240</v>
      </c>
      <c r="B130" s="32" t="s">
        <v>353</v>
      </c>
      <c r="C130" s="33">
        <v>4</v>
      </c>
      <c r="D130" s="33">
        <v>0</v>
      </c>
      <c r="E130" s="33"/>
      <c r="F130" s="41" t="s">
        <v>809</v>
      </c>
      <c r="G130" s="42" t="s">
        <v>586</v>
      </c>
      <c r="H130" s="47">
        <f t="shared" si="4"/>
        <v>0</v>
      </c>
      <c r="I130" s="48">
        <f>SUM(I131)</f>
        <v>0</v>
      </c>
      <c r="J130" s="48"/>
    </row>
    <row r="131" spans="1:10" ht="12" customHeight="1" hidden="1">
      <c r="A131" s="40">
        <v>2241</v>
      </c>
      <c r="B131" s="32" t="s">
        <v>353</v>
      </c>
      <c r="C131" s="33">
        <v>4</v>
      </c>
      <c r="D131" s="33">
        <v>1</v>
      </c>
      <c r="E131" s="33"/>
      <c r="F131" s="45" t="s">
        <v>809</v>
      </c>
      <c r="G131" s="59" t="s">
        <v>586</v>
      </c>
      <c r="H131" s="47">
        <f t="shared" si="4"/>
        <v>0</v>
      </c>
      <c r="I131" s="48"/>
      <c r="J131" s="48"/>
    </row>
    <row r="132" spans="1:10" ht="12" customHeight="1">
      <c r="A132" s="40">
        <v>2250</v>
      </c>
      <c r="B132" s="32" t="s">
        <v>353</v>
      </c>
      <c r="C132" s="33">
        <v>5</v>
      </c>
      <c r="D132" s="33">
        <v>0</v>
      </c>
      <c r="E132" s="33"/>
      <c r="F132" s="41" t="s">
        <v>810</v>
      </c>
      <c r="G132" s="42" t="s">
        <v>588</v>
      </c>
      <c r="H132" s="47">
        <f t="shared" si="4"/>
        <v>300</v>
      </c>
      <c r="I132" s="48">
        <f>SUM(I133)</f>
        <v>300</v>
      </c>
      <c r="J132" s="48"/>
    </row>
    <row r="133" spans="1:10" ht="12" customHeight="1">
      <c r="A133" s="40">
        <v>2251</v>
      </c>
      <c r="B133" s="32" t="s">
        <v>353</v>
      </c>
      <c r="C133" s="33">
        <v>5</v>
      </c>
      <c r="D133" s="33">
        <v>1</v>
      </c>
      <c r="E133" s="33"/>
      <c r="F133" s="45" t="s">
        <v>587</v>
      </c>
      <c r="G133" s="59" t="s">
        <v>589</v>
      </c>
      <c r="H133" s="47">
        <f t="shared" si="4"/>
        <v>300</v>
      </c>
      <c r="I133" s="48">
        <f>SUM(I135:I136)</f>
        <v>300</v>
      </c>
      <c r="J133" s="48"/>
    </row>
    <row r="134" spans="1:10" ht="12" customHeight="1">
      <c r="A134" s="40"/>
      <c r="B134" s="32"/>
      <c r="C134" s="33"/>
      <c r="D134" s="33"/>
      <c r="E134" s="33"/>
      <c r="F134" s="45" t="s">
        <v>297</v>
      </c>
      <c r="G134" s="46"/>
      <c r="H134" s="47">
        <f t="shared" si="4"/>
        <v>0</v>
      </c>
      <c r="I134" s="48"/>
      <c r="J134" s="48"/>
    </row>
    <row r="135" spans="1:10" ht="12" customHeight="1">
      <c r="A135" s="40"/>
      <c r="B135" s="32"/>
      <c r="C135" s="33"/>
      <c r="D135" s="33"/>
      <c r="E135" s="33">
        <v>4239</v>
      </c>
      <c r="F135" s="45" t="s">
        <v>210</v>
      </c>
      <c r="G135" s="46"/>
      <c r="H135" s="47">
        <f>SUM(I135:J135)</f>
        <v>300</v>
      </c>
      <c r="I135" s="48">
        <v>300</v>
      </c>
      <c r="J135" s="48"/>
    </row>
    <row r="136" spans="1:10" ht="12" customHeight="1" hidden="1">
      <c r="A136" s="40"/>
      <c r="B136" s="32"/>
      <c r="C136" s="33"/>
      <c r="D136" s="33"/>
      <c r="E136" s="33"/>
      <c r="F136" s="45" t="s">
        <v>298</v>
      </c>
      <c r="G136" s="46"/>
      <c r="H136" s="47">
        <f t="shared" si="4"/>
        <v>0</v>
      </c>
      <c r="I136" s="48"/>
      <c r="J136" s="48"/>
    </row>
    <row r="137" spans="1:10" s="38" customFormat="1" ht="12" customHeight="1">
      <c r="A137" s="31">
        <v>2300</v>
      </c>
      <c r="B137" s="32" t="s">
        <v>354</v>
      </c>
      <c r="C137" s="33">
        <v>0</v>
      </c>
      <c r="D137" s="33">
        <v>0</v>
      </c>
      <c r="E137" s="33"/>
      <c r="F137" s="65" t="s">
        <v>1011</v>
      </c>
      <c r="G137" s="63" t="s">
        <v>590</v>
      </c>
      <c r="H137" s="47">
        <f t="shared" si="4"/>
        <v>100</v>
      </c>
      <c r="I137" s="47">
        <f>SUM(I138,I151,I156,I165,I170,I175,I180)</f>
        <v>100</v>
      </c>
      <c r="J137" s="47"/>
    </row>
    <row r="138" spans="1:10" ht="12" customHeight="1" hidden="1">
      <c r="A138" s="40">
        <v>2310</v>
      </c>
      <c r="B138" s="32" t="s">
        <v>354</v>
      </c>
      <c r="C138" s="33">
        <v>1</v>
      </c>
      <c r="D138" s="33">
        <v>0</v>
      </c>
      <c r="E138" s="33"/>
      <c r="F138" s="41" t="s">
        <v>811</v>
      </c>
      <c r="G138" s="42" t="s">
        <v>592</v>
      </c>
      <c r="H138" s="47">
        <f t="shared" si="4"/>
        <v>0</v>
      </c>
      <c r="I138" s="48">
        <f>SUM(I139+I143+I147)</f>
        <v>0</v>
      </c>
      <c r="J138" s="48"/>
    </row>
    <row r="139" spans="1:10" ht="12" customHeight="1" hidden="1">
      <c r="A139" s="40">
        <v>2311</v>
      </c>
      <c r="B139" s="32" t="s">
        <v>354</v>
      </c>
      <c r="C139" s="33">
        <v>1</v>
      </c>
      <c r="D139" s="33">
        <v>1</v>
      </c>
      <c r="E139" s="33"/>
      <c r="F139" s="45" t="s">
        <v>591</v>
      </c>
      <c r="G139" s="59" t="s">
        <v>593</v>
      </c>
      <c r="H139" s="47">
        <f t="shared" si="4"/>
        <v>0</v>
      </c>
      <c r="I139" s="48">
        <f>SUM(I141:I142)</f>
        <v>0</v>
      </c>
      <c r="J139" s="48"/>
    </row>
    <row r="140" spans="1:10" ht="36" hidden="1">
      <c r="A140" s="40"/>
      <c r="B140" s="32"/>
      <c r="C140" s="33"/>
      <c r="D140" s="33"/>
      <c r="E140" s="33"/>
      <c r="F140" s="45" t="s">
        <v>297</v>
      </c>
      <c r="G140" s="46"/>
      <c r="H140" s="47">
        <f t="shared" si="4"/>
        <v>0</v>
      </c>
      <c r="I140" s="48"/>
      <c r="J140" s="48"/>
    </row>
    <row r="141" spans="1:10" ht="15.75" hidden="1">
      <c r="A141" s="40"/>
      <c r="B141" s="32"/>
      <c r="C141" s="33"/>
      <c r="D141" s="33"/>
      <c r="E141" s="33"/>
      <c r="F141" s="45" t="s">
        <v>298</v>
      </c>
      <c r="G141" s="46"/>
      <c r="H141" s="47">
        <f t="shared" si="4"/>
        <v>0</v>
      </c>
      <c r="I141" s="48"/>
      <c r="J141" s="48"/>
    </row>
    <row r="142" spans="1:10" ht="15.75" hidden="1">
      <c r="A142" s="40"/>
      <c r="B142" s="32"/>
      <c r="C142" s="33"/>
      <c r="D142" s="33"/>
      <c r="E142" s="33"/>
      <c r="F142" s="45" t="s">
        <v>298</v>
      </c>
      <c r="G142" s="46"/>
      <c r="H142" s="47">
        <f t="shared" si="4"/>
        <v>0</v>
      </c>
      <c r="I142" s="48"/>
      <c r="J142" s="48"/>
    </row>
    <row r="143" spans="1:10" ht="15.75" hidden="1">
      <c r="A143" s="40">
        <v>2312</v>
      </c>
      <c r="B143" s="32" t="s">
        <v>354</v>
      </c>
      <c r="C143" s="33">
        <v>1</v>
      </c>
      <c r="D143" s="33">
        <v>2</v>
      </c>
      <c r="E143" s="33"/>
      <c r="F143" s="45" t="s">
        <v>176</v>
      </c>
      <c r="G143" s="59"/>
      <c r="H143" s="47">
        <f t="shared" si="4"/>
        <v>0</v>
      </c>
      <c r="I143" s="48">
        <f>SUM(I145:I146)</f>
        <v>0</v>
      </c>
      <c r="J143" s="48"/>
    </row>
    <row r="144" spans="1:10" ht="36" hidden="1">
      <c r="A144" s="40"/>
      <c r="B144" s="32"/>
      <c r="C144" s="33"/>
      <c r="D144" s="33"/>
      <c r="E144" s="33"/>
      <c r="F144" s="45" t="s">
        <v>297</v>
      </c>
      <c r="G144" s="46"/>
      <c r="H144" s="47">
        <f t="shared" si="4"/>
        <v>0</v>
      </c>
      <c r="I144" s="48"/>
      <c r="J144" s="48"/>
    </row>
    <row r="145" spans="1:10" ht="15.75" hidden="1">
      <c r="A145" s="40"/>
      <c r="B145" s="32"/>
      <c r="C145" s="33"/>
      <c r="D145" s="33"/>
      <c r="E145" s="33"/>
      <c r="F145" s="45" t="s">
        <v>298</v>
      </c>
      <c r="G145" s="46"/>
      <c r="H145" s="47">
        <f t="shared" si="4"/>
        <v>0</v>
      </c>
      <c r="I145" s="48"/>
      <c r="J145" s="48"/>
    </row>
    <row r="146" spans="1:10" ht="15.75" hidden="1">
      <c r="A146" s="40"/>
      <c r="B146" s="32"/>
      <c r="C146" s="33"/>
      <c r="D146" s="33"/>
      <c r="E146" s="33"/>
      <c r="F146" s="45" t="s">
        <v>298</v>
      </c>
      <c r="G146" s="46"/>
      <c r="H146" s="47">
        <f t="shared" si="4"/>
        <v>0</v>
      </c>
      <c r="I146" s="48"/>
      <c r="J146" s="48"/>
    </row>
    <row r="147" spans="1:10" ht="15.75" hidden="1">
      <c r="A147" s="40">
        <v>2313</v>
      </c>
      <c r="B147" s="32" t="s">
        <v>354</v>
      </c>
      <c r="C147" s="33">
        <v>1</v>
      </c>
      <c r="D147" s="33">
        <v>3</v>
      </c>
      <c r="E147" s="33"/>
      <c r="F147" s="45" t="s">
        <v>177</v>
      </c>
      <c r="G147" s="59"/>
      <c r="H147" s="47">
        <f t="shared" si="4"/>
        <v>0</v>
      </c>
      <c r="I147" s="48">
        <f>SUM(I149:I150)</f>
        <v>0</v>
      </c>
      <c r="J147" s="48"/>
    </row>
    <row r="148" spans="1:10" ht="36" hidden="1">
      <c r="A148" s="40"/>
      <c r="B148" s="32"/>
      <c r="C148" s="33"/>
      <c r="D148" s="33"/>
      <c r="E148" s="33"/>
      <c r="F148" s="45" t="s">
        <v>297</v>
      </c>
      <c r="G148" s="46"/>
      <c r="H148" s="47">
        <f t="shared" si="4"/>
        <v>0</v>
      </c>
      <c r="I148" s="48"/>
      <c r="J148" s="48"/>
    </row>
    <row r="149" spans="1:10" ht="15.75" hidden="1">
      <c r="A149" s="40"/>
      <c r="B149" s="32"/>
      <c r="C149" s="33"/>
      <c r="D149" s="33"/>
      <c r="E149" s="33"/>
      <c r="F149" s="45" t="s">
        <v>298</v>
      </c>
      <c r="G149" s="46"/>
      <c r="H149" s="47">
        <f t="shared" si="4"/>
        <v>0</v>
      </c>
      <c r="I149" s="48"/>
      <c r="J149" s="48"/>
    </row>
    <row r="150" spans="1:10" ht="15.75" hidden="1">
      <c r="A150" s="40"/>
      <c r="B150" s="32"/>
      <c r="C150" s="33"/>
      <c r="D150" s="33"/>
      <c r="E150" s="33"/>
      <c r="F150" s="45" t="s">
        <v>298</v>
      </c>
      <c r="G150" s="46"/>
      <c r="H150" s="47">
        <f t="shared" si="4"/>
        <v>0</v>
      </c>
      <c r="I150" s="48"/>
      <c r="J150" s="48"/>
    </row>
    <row r="151" spans="1:10" ht="12.75" customHeight="1">
      <c r="A151" s="40">
        <v>2320</v>
      </c>
      <c r="B151" s="32" t="s">
        <v>354</v>
      </c>
      <c r="C151" s="33">
        <v>2</v>
      </c>
      <c r="D151" s="33">
        <v>0</v>
      </c>
      <c r="E151" s="33"/>
      <c r="F151" s="41" t="s">
        <v>812</v>
      </c>
      <c r="G151" s="42" t="s">
        <v>594</v>
      </c>
      <c r="H151" s="47">
        <f t="shared" si="4"/>
        <v>100</v>
      </c>
      <c r="I151" s="48">
        <f>SUM(I152)</f>
        <v>100</v>
      </c>
      <c r="J151" s="48"/>
    </row>
    <row r="152" spans="1:10" ht="12.75" customHeight="1">
      <c r="A152" s="40">
        <v>2321</v>
      </c>
      <c r="B152" s="32" t="s">
        <v>354</v>
      </c>
      <c r="C152" s="33">
        <v>2</v>
      </c>
      <c r="D152" s="33">
        <v>1</v>
      </c>
      <c r="E152" s="33"/>
      <c r="F152" s="45" t="s">
        <v>179</v>
      </c>
      <c r="G152" s="59" t="s">
        <v>595</v>
      </c>
      <c r="H152" s="47">
        <f t="shared" si="4"/>
        <v>100</v>
      </c>
      <c r="I152" s="48">
        <f>SUM(I154:I155)</f>
        <v>100</v>
      </c>
      <c r="J152" s="48"/>
    </row>
    <row r="153" spans="1:10" ht="12.75" customHeight="1">
      <c r="A153" s="40"/>
      <c r="B153" s="32"/>
      <c r="C153" s="33"/>
      <c r="D153" s="33"/>
      <c r="E153" s="33"/>
      <c r="F153" s="45" t="s">
        <v>297</v>
      </c>
      <c r="G153" s="46"/>
      <c r="H153" s="47">
        <f t="shared" si="4"/>
        <v>0</v>
      </c>
      <c r="I153" s="48"/>
      <c r="J153" s="48"/>
    </row>
    <row r="154" spans="1:10" ht="12.75" customHeight="1">
      <c r="A154" s="40"/>
      <c r="B154" s="32"/>
      <c r="C154" s="33"/>
      <c r="D154" s="33"/>
      <c r="E154" s="33">
        <v>4239</v>
      </c>
      <c r="F154" s="45" t="s">
        <v>210</v>
      </c>
      <c r="G154" s="46"/>
      <c r="H154" s="47">
        <f t="shared" si="4"/>
        <v>100</v>
      </c>
      <c r="I154" s="48">
        <v>100</v>
      </c>
      <c r="J154" s="48"/>
    </row>
    <row r="155" spans="1:10" ht="12.75" customHeight="1" hidden="1">
      <c r="A155" s="40"/>
      <c r="B155" s="32"/>
      <c r="C155" s="33"/>
      <c r="D155" s="33"/>
      <c r="E155" s="33"/>
      <c r="F155" s="45" t="s">
        <v>298</v>
      </c>
      <c r="G155" s="46"/>
      <c r="H155" s="47">
        <f t="shared" si="4"/>
        <v>0</v>
      </c>
      <c r="I155" s="48"/>
      <c r="J155" s="48"/>
    </row>
    <row r="156" spans="1:10" ht="12.75" customHeight="1" hidden="1">
      <c r="A156" s="40">
        <v>2330</v>
      </c>
      <c r="B156" s="32" t="s">
        <v>354</v>
      </c>
      <c r="C156" s="33">
        <v>3</v>
      </c>
      <c r="D156" s="33">
        <v>0</v>
      </c>
      <c r="E156" s="33"/>
      <c r="F156" s="41" t="s">
        <v>813</v>
      </c>
      <c r="G156" s="42" t="s">
        <v>596</v>
      </c>
      <c r="H156" s="47">
        <f t="shared" si="4"/>
        <v>0</v>
      </c>
      <c r="I156" s="48">
        <f>SUM(I157+I161)</f>
        <v>0</v>
      </c>
      <c r="J156" s="48">
        <f>SUM(J157)</f>
        <v>0</v>
      </c>
    </row>
    <row r="157" spans="1:10" ht="12.75" customHeight="1" hidden="1">
      <c r="A157" s="40">
        <v>2331</v>
      </c>
      <c r="B157" s="32" t="s">
        <v>354</v>
      </c>
      <c r="C157" s="33">
        <v>3</v>
      </c>
      <c r="D157" s="33">
        <v>1</v>
      </c>
      <c r="E157" s="33"/>
      <c r="F157" s="45" t="s">
        <v>597</v>
      </c>
      <c r="G157" s="59" t="s">
        <v>598</v>
      </c>
      <c r="H157" s="47">
        <f t="shared" si="4"/>
        <v>0</v>
      </c>
      <c r="I157" s="48">
        <f>SUM(I159:I160)</f>
        <v>0</v>
      </c>
      <c r="J157" s="48">
        <f>SUM(J159:J160)</f>
        <v>0</v>
      </c>
    </row>
    <row r="158" spans="1:10" ht="12.75" customHeight="1" hidden="1">
      <c r="A158" s="40"/>
      <c r="B158" s="32"/>
      <c r="C158" s="33"/>
      <c r="D158" s="33"/>
      <c r="E158" s="33"/>
      <c r="F158" s="45" t="s">
        <v>297</v>
      </c>
      <c r="G158" s="46"/>
      <c r="H158" s="47">
        <f t="shared" si="4"/>
        <v>0</v>
      </c>
      <c r="I158" s="48"/>
      <c r="J158" s="48"/>
    </row>
    <row r="159" spans="1:10" ht="12.75" customHeight="1" hidden="1">
      <c r="A159" s="40"/>
      <c r="B159" s="32"/>
      <c r="C159" s="33"/>
      <c r="D159" s="33"/>
      <c r="E159" s="33"/>
      <c r="F159" s="45" t="s">
        <v>298</v>
      </c>
      <c r="G159" s="46"/>
      <c r="H159" s="47">
        <f t="shared" si="4"/>
        <v>0</v>
      </c>
      <c r="I159" s="48"/>
      <c r="J159" s="48"/>
    </row>
    <row r="160" spans="1:10" ht="12.75" customHeight="1" hidden="1">
      <c r="A160" s="40"/>
      <c r="B160" s="32"/>
      <c r="C160" s="33"/>
      <c r="D160" s="33"/>
      <c r="E160" s="33"/>
      <c r="F160" s="45" t="s">
        <v>298</v>
      </c>
      <c r="G160" s="46"/>
      <c r="H160" s="47">
        <f t="shared" si="4"/>
        <v>0</v>
      </c>
      <c r="I160" s="48"/>
      <c r="J160" s="48"/>
    </row>
    <row r="161" spans="1:10" ht="12.75" customHeight="1" hidden="1">
      <c r="A161" s="40">
        <v>2332</v>
      </c>
      <c r="B161" s="32" t="s">
        <v>354</v>
      </c>
      <c r="C161" s="33">
        <v>3</v>
      </c>
      <c r="D161" s="33">
        <v>2</v>
      </c>
      <c r="E161" s="33"/>
      <c r="F161" s="45" t="s">
        <v>181</v>
      </c>
      <c r="G161" s="59"/>
      <c r="H161" s="47">
        <f t="shared" si="4"/>
        <v>0</v>
      </c>
      <c r="I161" s="48">
        <f>SUM(I163:I164)</f>
        <v>0</v>
      </c>
      <c r="J161" s="48">
        <f>SUM(J163:J164)</f>
        <v>0</v>
      </c>
    </row>
    <row r="162" spans="1:10" ht="12.75" customHeight="1" hidden="1">
      <c r="A162" s="40"/>
      <c r="B162" s="32"/>
      <c r="C162" s="33"/>
      <c r="D162" s="33"/>
      <c r="E162" s="33"/>
      <c r="F162" s="45" t="s">
        <v>297</v>
      </c>
      <c r="G162" s="46"/>
      <c r="H162" s="47">
        <f t="shared" si="4"/>
        <v>0</v>
      </c>
      <c r="I162" s="48"/>
      <c r="J162" s="48"/>
    </row>
    <row r="163" spans="1:10" ht="12.75" customHeight="1" hidden="1">
      <c r="A163" s="40"/>
      <c r="B163" s="32"/>
      <c r="C163" s="33"/>
      <c r="D163" s="33"/>
      <c r="E163" s="33"/>
      <c r="F163" s="45" t="s">
        <v>298</v>
      </c>
      <c r="G163" s="46"/>
      <c r="H163" s="47">
        <f t="shared" si="4"/>
        <v>0</v>
      </c>
      <c r="I163" s="48"/>
      <c r="J163" s="48"/>
    </row>
    <row r="164" spans="1:10" ht="12.75" customHeight="1" hidden="1">
      <c r="A164" s="40"/>
      <c r="B164" s="32"/>
      <c r="C164" s="33"/>
      <c r="D164" s="33"/>
      <c r="E164" s="33"/>
      <c r="F164" s="45" t="s">
        <v>298</v>
      </c>
      <c r="G164" s="46"/>
      <c r="H164" s="47">
        <f t="shared" si="4"/>
        <v>0</v>
      </c>
      <c r="I164" s="48"/>
      <c r="J164" s="48"/>
    </row>
    <row r="165" spans="1:10" ht="12.75" customHeight="1" hidden="1">
      <c r="A165" s="40">
        <v>2340</v>
      </c>
      <c r="B165" s="32" t="s">
        <v>354</v>
      </c>
      <c r="C165" s="33">
        <v>4</v>
      </c>
      <c r="D165" s="33">
        <v>0</v>
      </c>
      <c r="E165" s="33"/>
      <c r="F165" s="41" t="s">
        <v>814</v>
      </c>
      <c r="G165" s="59"/>
      <c r="H165" s="47">
        <f t="shared" si="4"/>
        <v>0</v>
      </c>
      <c r="I165" s="48">
        <f>SUM(I166)</f>
        <v>0</v>
      </c>
      <c r="J165" s="48">
        <f>SUM(J166)</f>
        <v>0</v>
      </c>
    </row>
    <row r="166" spans="1:10" ht="12.75" customHeight="1" hidden="1">
      <c r="A166" s="40">
        <v>2341</v>
      </c>
      <c r="B166" s="32" t="s">
        <v>354</v>
      </c>
      <c r="C166" s="33">
        <v>4</v>
      </c>
      <c r="D166" s="33">
        <v>1</v>
      </c>
      <c r="E166" s="33"/>
      <c r="F166" s="45" t="s">
        <v>182</v>
      </c>
      <c r="G166" s="59"/>
      <c r="H166" s="47">
        <f t="shared" si="4"/>
        <v>0</v>
      </c>
      <c r="I166" s="48">
        <f>SUM(I168:I169)</f>
        <v>0</v>
      </c>
      <c r="J166" s="48">
        <f>SUM(J168:J169)</f>
        <v>0</v>
      </c>
    </row>
    <row r="167" spans="1:10" ht="12.75" customHeight="1" hidden="1">
      <c r="A167" s="40"/>
      <c r="B167" s="32"/>
      <c r="C167" s="33"/>
      <c r="D167" s="33"/>
      <c r="E167" s="33"/>
      <c r="F167" s="45" t="s">
        <v>297</v>
      </c>
      <c r="G167" s="46"/>
      <c r="H167" s="47">
        <f t="shared" si="4"/>
        <v>0</v>
      </c>
      <c r="I167" s="48"/>
      <c r="J167" s="48"/>
    </row>
    <row r="168" spans="1:10" ht="12.75" customHeight="1" hidden="1">
      <c r="A168" s="40"/>
      <c r="B168" s="32"/>
      <c r="C168" s="33"/>
      <c r="D168" s="33"/>
      <c r="E168" s="33"/>
      <c r="F168" s="45" t="s">
        <v>298</v>
      </c>
      <c r="G168" s="46"/>
      <c r="H168" s="47">
        <f t="shared" si="4"/>
        <v>0</v>
      </c>
      <c r="I168" s="48"/>
      <c r="J168" s="48"/>
    </row>
    <row r="169" spans="1:10" ht="12.75" customHeight="1" hidden="1">
      <c r="A169" s="40"/>
      <c r="B169" s="32"/>
      <c r="C169" s="33"/>
      <c r="D169" s="33"/>
      <c r="E169" s="33"/>
      <c r="F169" s="45" t="s">
        <v>298</v>
      </c>
      <c r="G169" s="46"/>
      <c r="H169" s="47">
        <f aca="true" t="shared" si="5" ref="H169:H228">SUM(I169:J169)</f>
        <v>0</v>
      </c>
      <c r="I169" s="48"/>
      <c r="J169" s="48"/>
    </row>
    <row r="170" spans="1:10" ht="12.75" customHeight="1" hidden="1">
      <c r="A170" s="40">
        <v>2350</v>
      </c>
      <c r="B170" s="32" t="s">
        <v>354</v>
      </c>
      <c r="C170" s="33">
        <v>5</v>
      </c>
      <c r="D170" s="33">
        <v>0</v>
      </c>
      <c r="E170" s="33"/>
      <c r="F170" s="41" t="s">
        <v>815</v>
      </c>
      <c r="G170" s="42" t="s">
        <v>600</v>
      </c>
      <c r="H170" s="47">
        <f t="shared" si="5"/>
        <v>0</v>
      </c>
      <c r="I170" s="48">
        <f>SUM(I171)</f>
        <v>0</v>
      </c>
      <c r="J170" s="48">
        <f>SUM(J171)</f>
        <v>0</v>
      </c>
    </row>
    <row r="171" spans="1:10" ht="12.75" customHeight="1" hidden="1">
      <c r="A171" s="40">
        <v>2351</v>
      </c>
      <c r="B171" s="32" t="s">
        <v>354</v>
      </c>
      <c r="C171" s="33">
        <v>5</v>
      </c>
      <c r="D171" s="33">
        <v>1</v>
      </c>
      <c r="E171" s="33"/>
      <c r="F171" s="45" t="s">
        <v>601</v>
      </c>
      <c r="G171" s="59" t="s">
        <v>600</v>
      </c>
      <c r="H171" s="47">
        <f t="shared" si="5"/>
        <v>0</v>
      </c>
      <c r="I171" s="48">
        <f>SUM(I173:I174)</f>
        <v>0</v>
      </c>
      <c r="J171" s="48">
        <f>SUM(J173:J174)</f>
        <v>0</v>
      </c>
    </row>
    <row r="172" spans="1:10" ht="12.75" customHeight="1" hidden="1">
      <c r="A172" s="40"/>
      <c r="B172" s="32"/>
      <c r="C172" s="33"/>
      <c r="D172" s="33"/>
      <c r="E172" s="33"/>
      <c r="F172" s="45" t="s">
        <v>297</v>
      </c>
      <c r="G172" s="46"/>
      <c r="H172" s="47">
        <f t="shared" si="5"/>
        <v>0</v>
      </c>
      <c r="I172" s="48"/>
      <c r="J172" s="48"/>
    </row>
    <row r="173" spans="1:10" ht="12.75" customHeight="1" hidden="1">
      <c r="A173" s="40"/>
      <c r="B173" s="32"/>
      <c r="C173" s="33"/>
      <c r="D173" s="33"/>
      <c r="E173" s="33"/>
      <c r="F173" s="45" t="s">
        <v>298</v>
      </c>
      <c r="G173" s="46"/>
      <c r="H173" s="47">
        <f t="shared" si="5"/>
        <v>0</v>
      </c>
      <c r="I173" s="48"/>
      <c r="J173" s="48"/>
    </row>
    <row r="174" spans="1:10" ht="12.75" customHeight="1" hidden="1">
      <c r="A174" s="40"/>
      <c r="B174" s="32"/>
      <c r="C174" s="33"/>
      <c r="D174" s="33"/>
      <c r="E174" s="33"/>
      <c r="F174" s="45" t="s">
        <v>298</v>
      </c>
      <c r="G174" s="46"/>
      <c r="H174" s="47">
        <f t="shared" si="5"/>
        <v>0</v>
      </c>
      <c r="I174" s="48"/>
      <c r="J174" s="48"/>
    </row>
    <row r="175" spans="1:10" ht="12.75" customHeight="1" hidden="1">
      <c r="A175" s="40">
        <v>2360</v>
      </c>
      <c r="B175" s="32" t="s">
        <v>354</v>
      </c>
      <c r="C175" s="33">
        <v>6</v>
      </c>
      <c r="D175" s="33">
        <v>0</v>
      </c>
      <c r="E175" s="33"/>
      <c r="F175" s="41" t="s">
        <v>816</v>
      </c>
      <c r="G175" s="42" t="s">
        <v>602</v>
      </c>
      <c r="H175" s="47">
        <f t="shared" si="5"/>
        <v>0</v>
      </c>
      <c r="I175" s="48">
        <f>SUM(I176)</f>
        <v>0</v>
      </c>
      <c r="J175" s="48">
        <f>SUM(J176)</f>
        <v>0</v>
      </c>
    </row>
    <row r="176" spans="1:10" ht="25.5" customHeight="1" hidden="1">
      <c r="A176" s="40">
        <v>2361</v>
      </c>
      <c r="B176" s="32" t="s">
        <v>354</v>
      </c>
      <c r="C176" s="33">
        <v>6</v>
      </c>
      <c r="D176" s="33">
        <v>1</v>
      </c>
      <c r="E176" s="33"/>
      <c r="F176" s="45" t="s">
        <v>271</v>
      </c>
      <c r="G176" s="59" t="s">
        <v>603</v>
      </c>
      <c r="H176" s="47">
        <f t="shared" si="5"/>
        <v>0</v>
      </c>
      <c r="I176" s="48">
        <f>SUM(I178:I179)</f>
        <v>0</v>
      </c>
      <c r="J176" s="48">
        <f>SUM(J178:J179)</f>
        <v>0</v>
      </c>
    </row>
    <row r="177" spans="1:10" ht="36" hidden="1">
      <c r="A177" s="40"/>
      <c r="B177" s="32"/>
      <c r="C177" s="33"/>
      <c r="D177" s="33"/>
      <c r="E177" s="33"/>
      <c r="F177" s="45" t="s">
        <v>297</v>
      </c>
      <c r="G177" s="46"/>
      <c r="H177" s="47">
        <f t="shared" si="5"/>
        <v>0</v>
      </c>
      <c r="I177" s="48"/>
      <c r="J177" s="48"/>
    </row>
    <row r="178" spans="1:10" ht="15.75" hidden="1">
      <c r="A178" s="40"/>
      <c r="B178" s="32"/>
      <c r="C178" s="33"/>
      <c r="D178" s="33"/>
      <c r="E178" s="33"/>
      <c r="F178" s="45" t="s">
        <v>298</v>
      </c>
      <c r="G178" s="46"/>
      <c r="H178" s="47">
        <f t="shared" si="5"/>
        <v>0</v>
      </c>
      <c r="I178" s="48"/>
      <c r="J178" s="48"/>
    </row>
    <row r="179" spans="1:10" ht="15.75" hidden="1">
      <c r="A179" s="40"/>
      <c r="B179" s="32"/>
      <c r="C179" s="33"/>
      <c r="D179" s="33"/>
      <c r="E179" s="33"/>
      <c r="F179" s="45" t="s">
        <v>298</v>
      </c>
      <c r="G179" s="46"/>
      <c r="H179" s="47">
        <f t="shared" si="5"/>
        <v>0</v>
      </c>
      <c r="I179" s="48"/>
      <c r="J179" s="48"/>
    </row>
    <row r="180" spans="1:10" ht="25.5" customHeight="1" hidden="1">
      <c r="A180" s="40">
        <v>2370</v>
      </c>
      <c r="B180" s="32" t="s">
        <v>354</v>
      </c>
      <c r="C180" s="33">
        <v>7</v>
      </c>
      <c r="D180" s="33">
        <v>0</v>
      </c>
      <c r="E180" s="33"/>
      <c r="F180" s="41" t="s">
        <v>817</v>
      </c>
      <c r="G180" s="42" t="s">
        <v>604</v>
      </c>
      <c r="H180" s="47">
        <f t="shared" si="5"/>
        <v>0</v>
      </c>
      <c r="I180" s="48">
        <f>SUM(I181)</f>
        <v>0</v>
      </c>
      <c r="J180" s="48">
        <f>SUM(J181)</f>
        <v>0</v>
      </c>
    </row>
    <row r="181" spans="1:10" ht="23.25" customHeight="1" hidden="1">
      <c r="A181" s="40">
        <v>2371</v>
      </c>
      <c r="B181" s="32" t="s">
        <v>354</v>
      </c>
      <c r="C181" s="33">
        <v>7</v>
      </c>
      <c r="D181" s="33">
        <v>1</v>
      </c>
      <c r="E181" s="33"/>
      <c r="F181" s="45" t="s">
        <v>273</v>
      </c>
      <c r="G181" s="59" t="s">
        <v>605</v>
      </c>
      <c r="H181" s="47">
        <f t="shared" si="5"/>
        <v>0</v>
      </c>
      <c r="I181" s="48">
        <f>SUM(I183:I184)</f>
        <v>0</v>
      </c>
      <c r="J181" s="48">
        <f>SUM(J183:J184)</f>
        <v>0</v>
      </c>
    </row>
    <row r="182" spans="1:10" ht="23.25" customHeight="1" hidden="1">
      <c r="A182" s="40"/>
      <c r="B182" s="32"/>
      <c r="C182" s="33"/>
      <c r="D182" s="33"/>
      <c r="E182" s="33"/>
      <c r="F182" s="45" t="s">
        <v>297</v>
      </c>
      <c r="G182" s="46"/>
      <c r="H182" s="47">
        <f t="shared" si="5"/>
        <v>0</v>
      </c>
      <c r="I182" s="48"/>
      <c r="J182" s="48"/>
    </row>
    <row r="183" spans="1:10" ht="23.25" customHeight="1" hidden="1">
      <c r="A183" s="40"/>
      <c r="B183" s="32"/>
      <c r="C183" s="33"/>
      <c r="D183" s="33"/>
      <c r="E183" s="33"/>
      <c r="F183" s="45" t="s">
        <v>298</v>
      </c>
      <c r="G183" s="46"/>
      <c r="H183" s="47">
        <f t="shared" si="5"/>
        <v>0</v>
      </c>
      <c r="I183" s="48"/>
      <c r="J183" s="48"/>
    </row>
    <row r="184" spans="1:10" ht="23.25" customHeight="1" hidden="1">
      <c r="A184" s="40"/>
      <c r="B184" s="32"/>
      <c r="C184" s="33"/>
      <c r="D184" s="33"/>
      <c r="E184" s="33"/>
      <c r="F184" s="45" t="s">
        <v>298</v>
      </c>
      <c r="G184" s="46"/>
      <c r="H184" s="47">
        <f t="shared" si="5"/>
        <v>0</v>
      </c>
      <c r="I184" s="48"/>
      <c r="J184" s="48"/>
    </row>
    <row r="185" spans="1:10" s="38" customFormat="1" ht="23.25" customHeight="1">
      <c r="A185" s="31">
        <v>2400</v>
      </c>
      <c r="B185" s="32" t="s">
        <v>357</v>
      </c>
      <c r="C185" s="33">
        <v>0</v>
      </c>
      <c r="D185" s="33">
        <v>0</v>
      </c>
      <c r="E185" s="33"/>
      <c r="F185" s="65" t="s">
        <v>1012</v>
      </c>
      <c r="G185" s="63" t="s">
        <v>606</v>
      </c>
      <c r="H185" s="47">
        <f t="shared" si="5"/>
        <v>104525.9</v>
      </c>
      <c r="I185" s="47">
        <f>SUM(I186,I195,I216,I233,I246,I269,I274,I291,I308)</f>
        <v>36548.4</v>
      </c>
      <c r="J185" s="47">
        <f>SUM(J186,J200,J216,J233,J246,J269,J274,J291,J308)+J195-J200</f>
        <v>67977.5</v>
      </c>
    </row>
    <row r="186" spans="1:10" ht="23.25" customHeight="1" hidden="1">
      <c r="A186" s="40">
        <v>2410</v>
      </c>
      <c r="B186" s="32" t="s">
        <v>357</v>
      </c>
      <c r="C186" s="33">
        <v>1</v>
      </c>
      <c r="D186" s="33">
        <v>0</v>
      </c>
      <c r="E186" s="33"/>
      <c r="F186" s="41" t="s">
        <v>818</v>
      </c>
      <c r="G186" s="42" t="s">
        <v>610</v>
      </c>
      <c r="H186" s="47">
        <f t="shared" si="5"/>
        <v>0</v>
      </c>
      <c r="I186" s="48">
        <f>SUM(I187,I191)</f>
        <v>0</v>
      </c>
      <c r="J186" s="48">
        <f>SUM(J187)</f>
        <v>0</v>
      </c>
    </row>
    <row r="187" spans="1:10" ht="23.25" customHeight="1" hidden="1">
      <c r="A187" s="40">
        <v>2411</v>
      </c>
      <c r="B187" s="32" t="s">
        <v>357</v>
      </c>
      <c r="C187" s="33">
        <v>1</v>
      </c>
      <c r="D187" s="33">
        <v>1</v>
      </c>
      <c r="E187" s="33"/>
      <c r="F187" s="45" t="s">
        <v>611</v>
      </c>
      <c r="G187" s="46" t="s">
        <v>612</v>
      </c>
      <c r="H187" s="47">
        <f t="shared" si="5"/>
        <v>0</v>
      </c>
      <c r="I187" s="48">
        <f>SUM(I189:I190)</f>
        <v>0</v>
      </c>
      <c r="J187" s="48">
        <f>SUM(J189:J190)</f>
        <v>0</v>
      </c>
    </row>
    <row r="188" spans="1:10" ht="23.25" customHeight="1" hidden="1">
      <c r="A188" s="40"/>
      <c r="B188" s="32"/>
      <c r="C188" s="33"/>
      <c r="D188" s="33"/>
      <c r="E188" s="33"/>
      <c r="F188" s="45" t="s">
        <v>297</v>
      </c>
      <c r="G188" s="46"/>
      <c r="H188" s="47">
        <f t="shared" si="5"/>
        <v>0</v>
      </c>
      <c r="I188" s="48"/>
      <c r="J188" s="48"/>
    </row>
    <row r="189" spans="1:10" ht="23.25" customHeight="1" hidden="1">
      <c r="A189" s="40"/>
      <c r="B189" s="32"/>
      <c r="C189" s="33"/>
      <c r="D189" s="33"/>
      <c r="E189" s="33"/>
      <c r="F189" s="45" t="s">
        <v>298</v>
      </c>
      <c r="G189" s="46"/>
      <c r="H189" s="47">
        <f t="shared" si="5"/>
        <v>0</v>
      </c>
      <c r="I189" s="48"/>
      <c r="J189" s="48"/>
    </row>
    <row r="190" spans="1:10" ht="23.25" customHeight="1" hidden="1">
      <c r="A190" s="40"/>
      <c r="B190" s="32"/>
      <c r="C190" s="33"/>
      <c r="D190" s="33"/>
      <c r="E190" s="33"/>
      <c r="F190" s="45" t="s">
        <v>298</v>
      </c>
      <c r="G190" s="46"/>
      <c r="H190" s="47">
        <f t="shared" si="5"/>
        <v>0</v>
      </c>
      <c r="I190" s="48"/>
      <c r="J190" s="48"/>
    </row>
    <row r="191" spans="1:10" ht="23.25" customHeight="1" hidden="1">
      <c r="A191" s="40">
        <v>2412</v>
      </c>
      <c r="B191" s="32" t="s">
        <v>357</v>
      </c>
      <c r="C191" s="33">
        <v>1</v>
      </c>
      <c r="D191" s="33">
        <v>2</v>
      </c>
      <c r="E191" s="33"/>
      <c r="F191" s="45" t="s">
        <v>613</v>
      </c>
      <c r="G191" s="59" t="s">
        <v>614</v>
      </c>
      <c r="H191" s="47">
        <f t="shared" si="5"/>
        <v>0</v>
      </c>
      <c r="I191" s="48">
        <f>SUM(I193:I194)</f>
        <v>0</v>
      </c>
      <c r="J191" s="48">
        <f>SUM(J193:J194)</f>
        <v>0</v>
      </c>
    </row>
    <row r="192" spans="1:10" ht="23.25" customHeight="1" hidden="1">
      <c r="A192" s="40"/>
      <c r="B192" s="32"/>
      <c r="C192" s="33"/>
      <c r="D192" s="33"/>
      <c r="E192" s="33"/>
      <c r="F192" s="45" t="s">
        <v>297</v>
      </c>
      <c r="G192" s="46"/>
      <c r="H192" s="47">
        <f t="shared" si="5"/>
        <v>0</v>
      </c>
      <c r="I192" s="48"/>
      <c r="J192" s="48"/>
    </row>
    <row r="193" spans="1:10" ht="23.25" customHeight="1" hidden="1">
      <c r="A193" s="40"/>
      <c r="B193" s="32"/>
      <c r="C193" s="33"/>
      <c r="D193" s="33"/>
      <c r="E193" s="33"/>
      <c r="F193" s="45" t="s">
        <v>298</v>
      </c>
      <c r="G193" s="46"/>
      <c r="H193" s="47">
        <f t="shared" si="5"/>
        <v>0</v>
      </c>
      <c r="I193" s="48"/>
      <c r="J193" s="48"/>
    </row>
    <row r="194" spans="1:10" ht="23.25" customHeight="1" hidden="1">
      <c r="A194" s="40"/>
      <c r="B194" s="32"/>
      <c r="C194" s="33"/>
      <c r="D194" s="33"/>
      <c r="E194" s="33"/>
      <c r="F194" s="45" t="s">
        <v>298</v>
      </c>
      <c r="G194" s="46"/>
      <c r="H194" s="47">
        <f t="shared" si="5"/>
        <v>0</v>
      </c>
      <c r="I194" s="48"/>
      <c r="J194" s="48"/>
    </row>
    <row r="195" spans="1:10" ht="23.25" customHeight="1">
      <c r="A195" s="40">
        <v>2420</v>
      </c>
      <c r="B195" s="32" t="s">
        <v>357</v>
      </c>
      <c r="C195" s="33">
        <v>2</v>
      </c>
      <c r="D195" s="33">
        <v>0</v>
      </c>
      <c r="E195" s="33"/>
      <c r="F195" s="41" t="s">
        <v>819</v>
      </c>
      <c r="G195" s="42" t="s">
        <v>616</v>
      </c>
      <c r="H195" s="47">
        <f t="shared" si="5"/>
        <v>13800</v>
      </c>
      <c r="I195" s="48">
        <f>I196</f>
        <v>50</v>
      </c>
      <c r="J195" s="48">
        <f>SUM(J196)</f>
        <v>13750</v>
      </c>
    </row>
    <row r="196" spans="1:10" ht="23.25" customHeight="1">
      <c r="A196" s="40">
        <v>2421</v>
      </c>
      <c r="B196" s="32" t="s">
        <v>357</v>
      </c>
      <c r="C196" s="33">
        <v>2</v>
      </c>
      <c r="D196" s="33">
        <v>1</v>
      </c>
      <c r="E196" s="33"/>
      <c r="F196" s="45" t="s">
        <v>617</v>
      </c>
      <c r="G196" s="59" t="s">
        <v>618</v>
      </c>
      <c r="H196" s="47">
        <f t="shared" si="5"/>
        <v>13800</v>
      </c>
      <c r="I196" s="48">
        <f>I199</f>
        <v>50</v>
      </c>
      <c r="J196" s="48">
        <f>J201</f>
        <v>13750</v>
      </c>
    </row>
    <row r="197" spans="1:10" ht="23.25" customHeight="1">
      <c r="A197" s="40"/>
      <c r="B197" s="32"/>
      <c r="C197" s="33"/>
      <c r="D197" s="33"/>
      <c r="E197" s="33"/>
      <c r="F197" s="45" t="s">
        <v>297</v>
      </c>
      <c r="G197" s="46"/>
      <c r="H197" s="47"/>
      <c r="I197" s="48"/>
      <c r="J197" s="48"/>
    </row>
    <row r="198" spans="1:10" ht="23.25" customHeight="1">
      <c r="A198" s="40"/>
      <c r="B198" s="32"/>
      <c r="C198" s="33"/>
      <c r="D198" s="33"/>
      <c r="E198" s="40"/>
      <c r="F198" s="49" t="s">
        <v>820</v>
      </c>
      <c r="G198" s="46"/>
      <c r="H198" s="47">
        <f t="shared" si="5"/>
        <v>0</v>
      </c>
      <c r="I198" s="48"/>
      <c r="J198" s="48"/>
    </row>
    <row r="199" spans="1:10" ht="15.75">
      <c r="A199" s="40"/>
      <c r="B199" s="32"/>
      <c r="C199" s="33"/>
      <c r="D199" s="33"/>
      <c r="E199" s="40">
        <v>4241</v>
      </c>
      <c r="F199" s="45" t="s">
        <v>347</v>
      </c>
      <c r="G199" s="46"/>
      <c r="H199" s="47"/>
      <c r="I199" s="48">
        <f>'[3]2021'!$AC$39</f>
        <v>50</v>
      </c>
      <c r="J199" s="48"/>
    </row>
    <row r="200" spans="1:10" ht="15.75">
      <c r="A200" s="40"/>
      <c r="B200" s="32"/>
      <c r="C200" s="33"/>
      <c r="D200" s="33"/>
      <c r="E200" s="40">
        <v>4657</v>
      </c>
      <c r="F200" s="49" t="s">
        <v>998</v>
      </c>
      <c r="G200" s="46"/>
      <c r="H200" s="47">
        <f>SUM(I200:J200)</f>
        <v>0</v>
      </c>
      <c r="I200" s="48"/>
      <c r="J200" s="48"/>
    </row>
    <row r="201" spans="1:10" ht="23.25" customHeight="1">
      <c r="A201" s="40"/>
      <c r="B201" s="32"/>
      <c r="C201" s="33"/>
      <c r="D201" s="33"/>
      <c r="E201" s="40">
        <v>5121</v>
      </c>
      <c r="F201" s="49" t="s">
        <v>923</v>
      </c>
      <c r="G201" s="46"/>
      <c r="H201" s="47">
        <f>SUM(I201:J201)</f>
        <v>13750</v>
      </c>
      <c r="I201" s="48"/>
      <c r="J201" s="48">
        <f>'[3]2021'!$AY$39</f>
        <v>13750</v>
      </c>
    </row>
    <row r="202" spans="1:10" ht="23.25" customHeight="1" hidden="1">
      <c r="A202" s="40"/>
      <c r="B202" s="32"/>
      <c r="C202" s="33"/>
      <c r="D202" s="33"/>
      <c r="E202" s="40">
        <v>5121</v>
      </c>
      <c r="F202" s="49" t="s">
        <v>928</v>
      </c>
      <c r="G202" s="46"/>
      <c r="H202" s="47">
        <f>SUM(I202:J202)</f>
        <v>0</v>
      </c>
      <c r="I202" s="48"/>
      <c r="J202" s="48"/>
    </row>
    <row r="203" spans="1:10" ht="23.25" customHeight="1" hidden="1">
      <c r="A203" s="40"/>
      <c r="B203" s="32"/>
      <c r="C203" s="33"/>
      <c r="D203" s="33"/>
      <c r="E203" s="40">
        <v>5133</v>
      </c>
      <c r="F203" s="49" t="s">
        <v>924</v>
      </c>
      <c r="G203" s="46"/>
      <c r="H203" s="47">
        <f t="shared" si="5"/>
        <v>0</v>
      </c>
      <c r="I203" s="48"/>
      <c r="J203" s="48"/>
    </row>
    <row r="204" spans="1:10" ht="23.25" customHeight="1" hidden="1">
      <c r="A204" s="40">
        <v>2422</v>
      </c>
      <c r="B204" s="32" t="s">
        <v>357</v>
      </c>
      <c r="C204" s="33">
        <v>2</v>
      </c>
      <c r="D204" s="33">
        <v>2</v>
      </c>
      <c r="E204" s="33"/>
      <c r="F204" s="45" t="s">
        <v>619</v>
      </c>
      <c r="G204" s="59" t="s">
        <v>620</v>
      </c>
      <c r="H204" s="47">
        <f t="shared" si="5"/>
        <v>0</v>
      </c>
      <c r="I204" s="48">
        <f>SUM(I206:I207)</f>
        <v>0</v>
      </c>
      <c r="J204" s="48">
        <f>SUM(J206:J207)</f>
        <v>0</v>
      </c>
    </row>
    <row r="205" spans="1:10" ht="23.25" customHeight="1" hidden="1">
      <c r="A205" s="40"/>
      <c r="B205" s="32"/>
      <c r="C205" s="33"/>
      <c r="D205" s="33"/>
      <c r="E205" s="33"/>
      <c r="F205" s="45" t="s">
        <v>297</v>
      </c>
      <c r="G205" s="46"/>
      <c r="H205" s="47">
        <f t="shared" si="5"/>
        <v>0</v>
      </c>
      <c r="I205" s="48"/>
      <c r="J205" s="48"/>
    </row>
    <row r="206" spans="1:10" ht="23.25" customHeight="1" hidden="1">
      <c r="A206" s="40"/>
      <c r="B206" s="32"/>
      <c r="C206" s="33"/>
      <c r="D206" s="33"/>
      <c r="E206" s="33"/>
      <c r="F206" s="45" t="s">
        <v>298</v>
      </c>
      <c r="G206" s="46"/>
      <c r="H206" s="47">
        <f t="shared" si="5"/>
        <v>0</v>
      </c>
      <c r="I206" s="48"/>
      <c r="J206" s="48"/>
    </row>
    <row r="207" spans="1:10" ht="23.25" customHeight="1" hidden="1">
      <c r="A207" s="40"/>
      <c r="B207" s="32"/>
      <c r="C207" s="33"/>
      <c r="D207" s="33"/>
      <c r="E207" s="33"/>
      <c r="F207" s="45" t="s">
        <v>298</v>
      </c>
      <c r="G207" s="46"/>
      <c r="H207" s="47">
        <f t="shared" si="5"/>
        <v>0</v>
      </c>
      <c r="I207" s="48"/>
      <c r="J207" s="48"/>
    </row>
    <row r="208" spans="1:10" ht="23.25" customHeight="1" hidden="1">
      <c r="A208" s="40">
        <v>2423</v>
      </c>
      <c r="B208" s="32" t="s">
        <v>357</v>
      </c>
      <c r="C208" s="33">
        <v>2</v>
      </c>
      <c r="D208" s="33">
        <v>3</v>
      </c>
      <c r="E208" s="33"/>
      <c r="F208" s="45" t="s">
        <v>621</v>
      </c>
      <c r="G208" s="59" t="s">
        <v>622</v>
      </c>
      <c r="H208" s="47">
        <f t="shared" si="5"/>
        <v>0</v>
      </c>
      <c r="I208" s="48">
        <f>SUM(I210:I211)</f>
        <v>0</v>
      </c>
      <c r="J208" s="48">
        <f>SUM(J210:J211)</f>
        <v>0</v>
      </c>
    </row>
    <row r="209" spans="1:10" ht="23.25" customHeight="1" hidden="1">
      <c r="A209" s="40"/>
      <c r="B209" s="32"/>
      <c r="C209" s="33"/>
      <c r="D209" s="33"/>
      <c r="E209" s="33"/>
      <c r="F209" s="45" t="s">
        <v>297</v>
      </c>
      <c r="G209" s="46"/>
      <c r="H209" s="47">
        <f t="shared" si="5"/>
        <v>0</v>
      </c>
      <c r="I209" s="48"/>
      <c r="J209" s="48"/>
    </row>
    <row r="210" spans="1:10" ht="23.25" customHeight="1" hidden="1">
      <c r="A210" s="40"/>
      <c r="B210" s="32"/>
      <c r="C210" s="33"/>
      <c r="D210" s="33"/>
      <c r="E210" s="33"/>
      <c r="F210" s="45" t="s">
        <v>298</v>
      </c>
      <c r="G210" s="46"/>
      <c r="H210" s="47">
        <f t="shared" si="5"/>
        <v>0</v>
      </c>
      <c r="I210" s="48"/>
      <c r="J210" s="48"/>
    </row>
    <row r="211" spans="1:10" ht="23.25" customHeight="1" hidden="1">
      <c r="A211" s="40"/>
      <c r="B211" s="32"/>
      <c r="C211" s="33"/>
      <c r="D211" s="33"/>
      <c r="E211" s="33"/>
      <c r="F211" s="45" t="s">
        <v>298</v>
      </c>
      <c r="G211" s="46"/>
      <c r="H211" s="47">
        <f t="shared" si="5"/>
        <v>0</v>
      </c>
      <c r="I211" s="48"/>
      <c r="J211" s="48"/>
    </row>
    <row r="212" spans="1:10" ht="23.25" customHeight="1" hidden="1">
      <c r="A212" s="40">
        <v>2424</v>
      </c>
      <c r="B212" s="32" t="s">
        <v>357</v>
      </c>
      <c r="C212" s="33">
        <v>2</v>
      </c>
      <c r="D212" s="33">
        <v>4</v>
      </c>
      <c r="E212" s="33"/>
      <c r="F212" s="45" t="s">
        <v>358</v>
      </c>
      <c r="G212" s="59"/>
      <c r="H212" s="47">
        <f t="shared" si="5"/>
        <v>0</v>
      </c>
      <c r="I212" s="48">
        <f>SUM(I214:I215)</f>
        <v>0</v>
      </c>
      <c r="J212" s="48">
        <f>SUM(J214:J215)</f>
        <v>0</v>
      </c>
    </row>
    <row r="213" spans="1:10" ht="23.25" customHeight="1" hidden="1">
      <c r="A213" s="40"/>
      <c r="B213" s="32"/>
      <c r="C213" s="33"/>
      <c r="D213" s="33"/>
      <c r="E213" s="33"/>
      <c r="F213" s="45" t="s">
        <v>297</v>
      </c>
      <c r="G213" s="46"/>
      <c r="H213" s="47">
        <f t="shared" si="5"/>
        <v>0</v>
      </c>
      <c r="I213" s="48"/>
      <c r="J213" s="48"/>
    </row>
    <row r="214" spans="1:10" ht="23.25" customHeight="1" hidden="1">
      <c r="A214" s="40"/>
      <c r="B214" s="32"/>
      <c r="C214" s="33"/>
      <c r="D214" s="33"/>
      <c r="E214" s="33"/>
      <c r="F214" s="45" t="s">
        <v>298</v>
      </c>
      <c r="G214" s="46"/>
      <c r="H214" s="47">
        <f t="shared" si="5"/>
        <v>0</v>
      </c>
      <c r="I214" s="48"/>
      <c r="J214" s="48"/>
    </row>
    <row r="215" spans="1:10" ht="23.25" customHeight="1" hidden="1">
      <c r="A215" s="40"/>
      <c r="B215" s="32"/>
      <c r="C215" s="33"/>
      <c r="D215" s="33"/>
      <c r="E215" s="33"/>
      <c r="F215" s="45" t="s">
        <v>298</v>
      </c>
      <c r="G215" s="46"/>
      <c r="H215" s="47">
        <f t="shared" si="5"/>
        <v>0</v>
      </c>
      <c r="I215" s="48"/>
      <c r="J215" s="48"/>
    </row>
    <row r="216" spans="1:10" ht="23.25" customHeight="1" hidden="1">
      <c r="A216" s="40">
        <v>2430</v>
      </c>
      <c r="B216" s="32" t="s">
        <v>357</v>
      </c>
      <c r="C216" s="33">
        <v>3</v>
      </c>
      <c r="D216" s="33">
        <v>0</v>
      </c>
      <c r="E216" s="33"/>
      <c r="F216" s="41" t="s">
        <v>821</v>
      </c>
      <c r="G216" s="42" t="s">
        <v>624</v>
      </c>
      <c r="H216" s="47">
        <f t="shared" si="5"/>
        <v>0</v>
      </c>
      <c r="I216" s="48">
        <f>SUM(I217,I221,I225,I229)</f>
        <v>0</v>
      </c>
      <c r="J216" s="48">
        <f>SUM(J217,J221,J225,J229)</f>
        <v>0</v>
      </c>
    </row>
    <row r="217" spans="1:10" ht="23.25" customHeight="1" hidden="1">
      <c r="A217" s="40">
        <v>2431</v>
      </c>
      <c r="B217" s="32" t="s">
        <v>357</v>
      </c>
      <c r="C217" s="33">
        <v>3</v>
      </c>
      <c r="D217" s="33">
        <v>1</v>
      </c>
      <c r="E217" s="33"/>
      <c r="F217" s="45" t="s">
        <v>625</v>
      </c>
      <c r="G217" s="59" t="s">
        <v>626</v>
      </c>
      <c r="H217" s="47">
        <f t="shared" si="5"/>
        <v>0</v>
      </c>
      <c r="I217" s="48">
        <f>SUM(I219:I220)</f>
        <v>0</v>
      </c>
      <c r="J217" s="48">
        <f>SUM(J219:J220)</f>
        <v>0</v>
      </c>
    </row>
    <row r="218" spans="1:10" ht="23.25" customHeight="1" hidden="1">
      <c r="A218" s="40"/>
      <c r="B218" s="32"/>
      <c r="C218" s="33"/>
      <c r="D218" s="33"/>
      <c r="E218" s="33"/>
      <c r="F218" s="45" t="s">
        <v>297</v>
      </c>
      <c r="G218" s="46"/>
      <c r="H218" s="47">
        <f t="shared" si="5"/>
        <v>0</v>
      </c>
      <c r="I218" s="48"/>
      <c r="J218" s="48"/>
    </row>
    <row r="219" spans="1:10" ht="23.25" customHeight="1" hidden="1">
      <c r="A219" s="40"/>
      <c r="B219" s="32"/>
      <c r="C219" s="33"/>
      <c r="D219" s="33"/>
      <c r="E219" s="33"/>
      <c r="F219" s="45" t="s">
        <v>298</v>
      </c>
      <c r="G219" s="46"/>
      <c r="H219" s="47">
        <f t="shared" si="5"/>
        <v>0</v>
      </c>
      <c r="I219" s="48"/>
      <c r="J219" s="48"/>
    </row>
    <row r="220" spans="1:10" ht="23.25" customHeight="1" hidden="1">
      <c r="A220" s="40"/>
      <c r="B220" s="32"/>
      <c r="C220" s="33"/>
      <c r="D220" s="33"/>
      <c r="E220" s="33"/>
      <c r="F220" s="45" t="s">
        <v>298</v>
      </c>
      <c r="G220" s="46"/>
      <c r="H220" s="47">
        <f t="shared" si="5"/>
        <v>0</v>
      </c>
      <c r="I220" s="48"/>
      <c r="J220" s="48"/>
    </row>
    <row r="221" spans="1:10" ht="23.25" customHeight="1" hidden="1">
      <c r="A221" s="40">
        <v>2432</v>
      </c>
      <c r="B221" s="32" t="s">
        <v>357</v>
      </c>
      <c r="C221" s="33">
        <v>3</v>
      </c>
      <c r="D221" s="33">
        <v>2</v>
      </c>
      <c r="E221" s="33"/>
      <c r="F221" s="45" t="s">
        <v>627</v>
      </c>
      <c r="G221" s="59" t="s">
        <v>628</v>
      </c>
      <c r="H221" s="47">
        <f t="shared" si="5"/>
        <v>0</v>
      </c>
      <c r="I221" s="48">
        <f>SUM(I223:I224)</f>
        <v>0</v>
      </c>
      <c r="J221" s="48">
        <f>SUM(J223:J224)</f>
        <v>0</v>
      </c>
    </row>
    <row r="222" spans="1:10" ht="23.25" customHeight="1" hidden="1">
      <c r="A222" s="40"/>
      <c r="B222" s="32"/>
      <c r="C222" s="33"/>
      <c r="D222" s="33"/>
      <c r="E222" s="33"/>
      <c r="F222" s="45" t="s">
        <v>297</v>
      </c>
      <c r="G222" s="46"/>
      <c r="H222" s="47">
        <f t="shared" si="5"/>
        <v>0</v>
      </c>
      <c r="I222" s="48"/>
      <c r="J222" s="48"/>
    </row>
    <row r="223" spans="1:10" ht="23.25" customHeight="1" hidden="1">
      <c r="A223" s="40"/>
      <c r="B223" s="32"/>
      <c r="C223" s="33"/>
      <c r="D223" s="33"/>
      <c r="E223" s="33"/>
      <c r="F223" s="45" t="s">
        <v>298</v>
      </c>
      <c r="G223" s="46"/>
      <c r="H223" s="47">
        <f t="shared" si="5"/>
        <v>0</v>
      </c>
      <c r="I223" s="48"/>
      <c r="J223" s="48"/>
    </row>
    <row r="224" spans="1:10" ht="23.25" customHeight="1" hidden="1">
      <c r="A224" s="40"/>
      <c r="B224" s="32"/>
      <c r="C224" s="33"/>
      <c r="D224" s="33"/>
      <c r="E224" s="33"/>
      <c r="F224" s="45" t="s">
        <v>298</v>
      </c>
      <c r="G224" s="46"/>
      <c r="H224" s="47">
        <f t="shared" si="5"/>
        <v>0</v>
      </c>
      <c r="I224" s="48"/>
      <c r="J224" s="48"/>
    </row>
    <row r="225" spans="1:10" ht="23.25" customHeight="1" hidden="1">
      <c r="A225" s="40">
        <v>2433</v>
      </c>
      <c r="B225" s="32" t="s">
        <v>357</v>
      </c>
      <c r="C225" s="33">
        <v>3</v>
      </c>
      <c r="D225" s="33">
        <v>3</v>
      </c>
      <c r="E225" s="33"/>
      <c r="F225" s="45" t="s">
        <v>629</v>
      </c>
      <c r="G225" s="59" t="s">
        <v>630</v>
      </c>
      <c r="H225" s="47">
        <f t="shared" si="5"/>
        <v>0</v>
      </c>
      <c r="I225" s="48">
        <f>SUM(I227:I228)</f>
        <v>0</v>
      </c>
      <c r="J225" s="48">
        <f>SUM(J227:J228)</f>
        <v>0</v>
      </c>
    </row>
    <row r="226" spans="1:10" ht="23.25" customHeight="1" hidden="1">
      <c r="A226" s="40"/>
      <c r="B226" s="32"/>
      <c r="C226" s="33"/>
      <c r="D226" s="33"/>
      <c r="E226" s="33"/>
      <c r="F226" s="45" t="s">
        <v>297</v>
      </c>
      <c r="G226" s="46"/>
      <c r="H226" s="47">
        <f t="shared" si="5"/>
        <v>0</v>
      </c>
      <c r="I226" s="48"/>
      <c r="J226" s="48"/>
    </row>
    <row r="227" spans="1:10" ht="23.25" customHeight="1" hidden="1">
      <c r="A227" s="40"/>
      <c r="B227" s="32"/>
      <c r="C227" s="33"/>
      <c r="D227" s="33"/>
      <c r="E227" s="33"/>
      <c r="F227" s="45" t="s">
        <v>298</v>
      </c>
      <c r="G227" s="46"/>
      <c r="H227" s="47">
        <f t="shared" si="5"/>
        <v>0</v>
      </c>
      <c r="I227" s="48"/>
      <c r="J227" s="48"/>
    </row>
    <row r="228" spans="1:10" ht="23.25" customHeight="1" hidden="1">
      <c r="A228" s="40"/>
      <c r="B228" s="32"/>
      <c r="C228" s="33"/>
      <c r="D228" s="33"/>
      <c r="E228" s="33"/>
      <c r="F228" s="45" t="s">
        <v>298</v>
      </c>
      <c r="G228" s="46"/>
      <c r="H228" s="47">
        <f t="shared" si="5"/>
        <v>0</v>
      </c>
      <c r="I228" s="48"/>
      <c r="J228" s="48"/>
    </row>
    <row r="229" spans="1:10" ht="23.25" customHeight="1" hidden="1">
      <c r="A229" s="40">
        <v>2435</v>
      </c>
      <c r="B229" s="32"/>
      <c r="C229" s="33"/>
      <c r="D229" s="33"/>
      <c r="E229" s="33"/>
      <c r="F229" s="45" t="s">
        <v>633</v>
      </c>
      <c r="G229" s="42"/>
      <c r="H229" s="47"/>
      <c r="I229" s="48">
        <f>SUM(I231:I232)</f>
        <v>0</v>
      </c>
      <c r="J229" s="48">
        <f>SUM(J231:J232)</f>
        <v>0</v>
      </c>
    </row>
    <row r="230" spans="1:10" ht="23.25" customHeight="1" hidden="1">
      <c r="A230" s="40"/>
      <c r="B230" s="32"/>
      <c r="C230" s="33"/>
      <c r="D230" s="33"/>
      <c r="E230" s="33"/>
      <c r="F230" s="45" t="s">
        <v>297</v>
      </c>
      <c r="G230" s="42"/>
      <c r="H230" s="47"/>
      <c r="I230" s="48"/>
      <c r="J230" s="48"/>
    </row>
    <row r="231" spans="1:10" ht="23.25" customHeight="1" hidden="1">
      <c r="A231" s="40"/>
      <c r="B231" s="32"/>
      <c r="C231" s="33"/>
      <c r="D231" s="33"/>
      <c r="E231" s="40">
        <v>5112</v>
      </c>
      <c r="F231" s="45" t="s">
        <v>284</v>
      </c>
      <c r="G231" s="42"/>
      <c r="H231" s="47"/>
      <c r="I231" s="48"/>
      <c r="J231" s="48"/>
    </row>
    <row r="232" spans="1:10" ht="23.25" customHeight="1" hidden="1">
      <c r="A232" s="40"/>
      <c r="B232" s="32"/>
      <c r="C232" s="33"/>
      <c r="D232" s="33"/>
      <c r="E232" s="40">
        <v>5134</v>
      </c>
      <c r="F232" s="66" t="s">
        <v>279</v>
      </c>
      <c r="G232" s="46"/>
      <c r="H232" s="47">
        <f>SUM(I232:J232)</f>
        <v>0</v>
      </c>
      <c r="I232" s="48"/>
      <c r="J232" s="48"/>
    </row>
    <row r="233" spans="1:10" ht="23.25" customHeight="1" hidden="1">
      <c r="A233" s="40">
        <v>2440</v>
      </c>
      <c r="B233" s="32" t="s">
        <v>357</v>
      </c>
      <c r="C233" s="33">
        <v>4</v>
      </c>
      <c r="D233" s="33">
        <v>0</v>
      </c>
      <c r="E233" s="33"/>
      <c r="F233" s="41" t="s">
        <v>822</v>
      </c>
      <c r="G233" s="42" t="s">
        <v>638</v>
      </c>
      <c r="H233" s="47">
        <f aca="true" t="shared" si="6" ref="H233:H299">SUM(I233:J233)</f>
        <v>0</v>
      </c>
      <c r="I233" s="48">
        <f>SUM(I234,I238,I242)</f>
        <v>0</v>
      </c>
      <c r="J233" s="48">
        <f>SUM(J234)</f>
        <v>0</v>
      </c>
    </row>
    <row r="234" spans="1:10" ht="23.25" customHeight="1" hidden="1">
      <c r="A234" s="40">
        <v>2441</v>
      </c>
      <c r="B234" s="32" t="s">
        <v>357</v>
      </c>
      <c r="C234" s="33">
        <v>4</v>
      </c>
      <c r="D234" s="33">
        <v>1</v>
      </c>
      <c r="E234" s="33"/>
      <c r="F234" s="45" t="s">
        <v>639</v>
      </c>
      <c r="G234" s="59" t="s">
        <v>640</v>
      </c>
      <c r="H234" s="47">
        <f t="shared" si="6"/>
        <v>0</v>
      </c>
      <c r="I234" s="48">
        <f>SUM(I236:I237)</f>
        <v>0</v>
      </c>
      <c r="J234" s="48">
        <f>SUM(J236:J237)</f>
        <v>0</v>
      </c>
    </row>
    <row r="235" spans="1:10" ht="23.25" customHeight="1" hidden="1">
      <c r="A235" s="40"/>
      <c r="B235" s="32"/>
      <c r="C235" s="33"/>
      <c r="D235" s="33"/>
      <c r="E235" s="33"/>
      <c r="F235" s="45" t="s">
        <v>297</v>
      </c>
      <c r="G235" s="46"/>
      <c r="H235" s="47">
        <f t="shared" si="6"/>
        <v>0</v>
      </c>
      <c r="I235" s="48"/>
      <c r="J235" s="48"/>
    </row>
    <row r="236" spans="1:10" ht="23.25" customHeight="1" hidden="1">
      <c r="A236" s="40"/>
      <c r="B236" s="32"/>
      <c r="C236" s="33"/>
      <c r="D236" s="33"/>
      <c r="E236" s="33"/>
      <c r="F236" s="45" t="s">
        <v>298</v>
      </c>
      <c r="G236" s="46"/>
      <c r="H236" s="47">
        <f t="shared" si="6"/>
        <v>0</v>
      </c>
      <c r="I236" s="48"/>
      <c r="J236" s="48"/>
    </row>
    <row r="237" spans="1:10" ht="23.25" customHeight="1" hidden="1">
      <c r="A237" s="40"/>
      <c r="B237" s="32"/>
      <c r="C237" s="33"/>
      <c r="D237" s="33"/>
      <c r="E237" s="33"/>
      <c r="F237" s="45" t="s">
        <v>298</v>
      </c>
      <c r="G237" s="46"/>
      <c r="H237" s="47">
        <f t="shared" si="6"/>
        <v>0</v>
      </c>
      <c r="I237" s="48"/>
      <c r="J237" s="48"/>
    </row>
    <row r="238" spans="1:10" ht="23.25" customHeight="1" hidden="1">
      <c r="A238" s="40">
        <v>2442</v>
      </c>
      <c r="B238" s="32" t="s">
        <v>357</v>
      </c>
      <c r="C238" s="33">
        <v>4</v>
      </c>
      <c r="D238" s="33">
        <v>2</v>
      </c>
      <c r="E238" s="33"/>
      <c r="F238" s="45" t="s">
        <v>641</v>
      </c>
      <c r="G238" s="59" t="s">
        <v>642</v>
      </c>
      <c r="H238" s="47">
        <f t="shared" si="6"/>
        <v>0</v>
      </c>
      <c r="I238" s="48">
        <f>SUM(I240:I241)</f>
        <v>0</v>
      </c>
      <c r="J238" s="48">
        <f>SUM(J240:J241)</f>
        <v>0</v>
      </c>
    </row>
    <row r="239" spans="1:10" ht="23.25" customHeight="1" hidden="1">
      <c r="A239" s="40"/>
      <c r="B239" s="32"/>
      <c r="C239" s="33"/>
      <c r="D239" s="33"/>
      <c r="E239" s="33"/>
      <c r="F239" s="45" t="s">
        <v>297</v>
      </c>
      <c r="G239" s="46"/>
      <c r="H239" s="47">
        <f t="shared" si="6"/>
        <v>0</v>
      </c>
      <c r="I239" s="48"/>
      <c r="J239" s="48"/>
    </row>
    <row r="240" spans="1:10" ht="23.25" customHeight="1" hidden="1">
      <c r="A240" s="40"/>
      <c r="B240" s="32"/>
      <c r="C240" s="33"/>
      <c r="D240" s="33"/>
      <c r="E240" s="33"/>
      <c r="F240" s="45" t="s">
        <v>298</v>
      </c>
      <c r="G240" s="46"/>
      <c r="H240" s="47">
        <f t="shared" si="6"/>
        <v>0</v>
      </c>
      <c r="I240" s="48"/>
      <c r="J240" s="48"/>
    </row>
    <row r="241" spans="1:10" ht="23.25" customHeight="1" hidden="1">
      <c r="A241" s="40"/>
      <c r="B241" s="32"/>
      <c r="C241" s="33"/>
      <c r="D241" s="33"/>
      <c r="E241" s="33"/>
      <c r="F241" s="45" t="s">
        <v>298</v>
      </c>
      <c r="G241" s="46"/>
      <c r="H241" s="47">
        <f t="shared" si="6"/>
        <v>0</v>
      </c>
      <c r="I241" s="48"/>
      <c r="J241" s="48"/>
    </row>
    <row r="242" spans="1:10" ht="23.25" customHeight="1" hidden="1">
      <c r="A242" s="40">
        <v>2443</v>
      </c>
      <c r="B242" s="32" t="s">
        <v>357</v>
      </c>
      <c r="C242" s="33">
        <v>4</v>
      </c>
      <c r="D242" s="33">
        <v>3</v>
      </c>
      <c r="E242" s="33"/>
      <c r="F242" s="45" t="s">
        <v>643</v>
      </c>
      <c r="G242" s="59" t="s">
        <v>644</v>
      </c>
      <c r="H242" s="47">
        <f t="shared" si="6"/>
        <v>0</v>
      </c>
      <c r="I242" s="48">
        <f>SUM(I244:I245)</f>
        <v>0</v>
      </c>
      <c r="J242" s="48">
        <f>SUM(J244:J245)</f>
        <v>0</v>
      </c>
    </row>
    <row r="243" spans="1:10" ht="23.25" customHeight="1" hidden="1">
      <c r="A243" s="40"/>
      <c r="B243" s="32"/>
      <c r="C243" s="33"/>
      <c r="D243" s="33"/>
      <c r="E243" s="33"/>
      <c r="F243" s="45" t="s">
        <v>297</v>
      </c>
      <c r="G243" s="46"/>
      <c r="H243" s="47">
        <f t="shared" si="6"/>
        <v>0</v>
      </c>
      <c r="I243" s="48"/>
      <c r="J243" s="48"/>
    </row>
    <row r="244" spans="1:10" ht="23.25" customHeight="1" hidden="1">
      <c r="A244" s="40"/>
      <c r="B244" s="32"/>
      <c r="C244" s="33"/>
      <c r="D244" s="33"/>
      <c r="E244" s="33"/>
      <c r="F244" s="45" t="s">
        <v>298</v>
      </c>
      <c r="G244" s="46"/>
      <c r="H244" s="47">
        <f t="shared" si="6"/>
        <v>0</v>
      </c>
      <c r="I244" s="48"/>
      <c r="J244" s="48"/>
    </row>
    <row r="245" spans="1:10" ht="23.25" customHeight="1" hidden="1">
      <c r="A245" s="40"/>
      <c r="B245" s="32"/>
      <c r="C245" s="33"/>
      <c r="D245" s="33"/>
      <c r="E245" s="33"/>
      <c r="F245" s="45" t="s">
        <v>298</v>
      </c>
      <c r="G245" s="46"/>
      <c r="H245" s="47">
        <f t="shared" si="6"/>
        <v>0</v>
      </c>
      <c r="I245" s="48"/>
      <c r="J245" s="48"/>
    </row>
    <row r="246" spans="1:10" ht="23.25" customHeight="1">
      <c r="A246" s="40">
        <v>2450</v>
      </c>
      <c r="B246" s="32" t="s">
        <v>357</v>
      </c>
      <c r="C246" s="33">
        <v>5</v>
      </c>
      <c r="D246" s="33">
        <v>0</v>
      </c>
      <c r="E246" s="33"/>
      <c r="F246" s="41" t="s">
        <v>823</v>
      </c>
      <c r="G246" s="64" t="s">
        <v>646</v>
      </c>
      <c r="H246" s="47">
        <f t="shared" si="6"/>
        <v>90725.9</v>
      </c>
      <c r="I246" s="48">
        <f>SUM(I247,I253,I257,I261,I265)</f>
        <v>36498.4</v>
      </c>
      <c r="J246" s="48">
        <f>J250</f>
        <v>54227.5</v>
      </c>
    </row>
    <row r="247" spans="1:10" ht="23.25" customHeight="1">
      <c r="A247" s="40">
        <v>2451</v>
      </c>
      <c r="B247" s="32" t="s">
        <v>357</v>
      </c>
      <c r="C247" s="33">
        <v>5</v>
      </c>
      <c r="D247" s="33">
        <v>1</v>
      </c>
      <c r="E247" s="33"/>
      <c r="F247" s="45" t="s">
        <v>922</v>
      </c>
      <c r="G247" s="59" t="s">
        <v>648</v>
      </c>
      <c r="H247" s="47">
        <f t="shared" si="6"/>
        <v>90725.9</v>
      </c>
      <c r="I247" s="48">
        <f>I249+I248</f>
        <v>36498.4</v>
      </c>
      <c r="J247" s="48">
        <f>J250</f>
        <v>54227.5</v>
      </c>
    </row>
    <row r="248" spans="1:10" ht="22.5" customHeight="1">
      <c r="A248" s="40"/>
      <c r="B248" s="32"/>
      <c r="C248" s="33"/>
      <c r="D248" s="33"/>
      <c r="E248" s="33">
        <v>4241</v>
      </c>
      <c r="F248" s="45" t="s">
        <v>1003</v>
      </c>
      <c r="G248" s="59"/>
      <c r="H248" s="47">
        <f>I248</f>
        <v>800</v>
      </c>
      <c r="I248" s="48">
        <f>'[3]2021'!$AC$32</f>
        <v>800</v>
      </c>
      <c r="J248" s="48"/>
    </row>
    <row r="249" spans="1:10" ht="23.25" customHeight="1">
      <c r="A249" s="40"/>
      <c r="B249" s="32"/>
      <c r="C249" s="33"/>
      <c r="D249" s="33"/>
      <c r="E249" s="33">
        <v>4251</v>
      </c>
      <c r="F249" s="45" t="s">
        <v>926</v>
      </c>
      <c r="G249" s="59"/>
      <c r="H249" s="47">
        <f>I249</f>
        <v>35698.4</v>
      </c>
      <c r="I249" s="48">
        <f>'[3]2021'!$AD$32</f>
        <v>35698.4</v>
      </c>
      <c r="J249" s="48"/>
    </row>
    <row r="250" spans="1:10" ht="23.25" customHeight="1">
      <c r="A250" s="40"/>
      <c r="B250" s="32"/>
      <c r="C250" s="33"/>
      <c r="D250" s="33"/>
      <c r="E250" s="33">
        <v>5113</v>
      </c>
      <c r="F250" s="45" t="s">
        <v>728</v>
      </c>
      <c r="G250" s="59"/>
      <c r="H250" s="47">
        <f>J250</f>
        <v>54227.5</v>
      </c>
      <c r="I250" s="48"/>
      <c r="J250" s="48">
        <f>'[3]2021'!$BB$32</f>
        <v>54227.5</v>
      </c>
    </row>
    <row r="251" spans="1:10" ht="23.25" customHeight="1" hidden="1">
      <c r="A251" s="40"/>
      <c r="B251" s="32"/>
      <c r="C251" s="33"/>
      <c r="D251" s="33"/>
      <c r="E251" s="33"/>
      <c r="F251" s="45" t="s">
        <v>297</v>
      </c>
      <c r="G251" s="46"/>
      <c r="H251" s="47">
        <f t="shared" si="6"/>
        <v>0</v>
      </c>
      <c r="I251" s="48"/>
      <c r="J251" s="48"/>
    </row>
    <row r="252" spans="1:12" ht="23.25" customHeight="1" hidden="1">
      <c r="A252" s="40"/>
      <c r="B252" s="32"/>
      <c r="C252" s="33"/>
      <c r="D252" s="33"/>
      <c r="E252" s="33"/>
      <c r="F252" s="45" t="s">
        <v>298</v>
      </c>
      <c r="G252" s="46"/>
      <c r="H252" s="47">
        <f t="shared" si="6"/>
        <v>0</v>
      </c>
      <c r="I252" s="48"/>
      <c r="J252" s="48"/>
      <c r="L252" s="7"/>
    </row>
    <row r="253" spans="1:10" ht="23.25" customHeight="1" hidden="1">
      <c r="A253" s="40">
        <v>2452</v>
      </c>
      <c r="B253" s="32" t="s">
        <v>357</v>
      </c>
      <c r="C253" s="33">
        <v>5</v>
      </c>
      <c r="D253" s="33">
        <v>2</v>
      </c>
      <c r="E253" s="33"/>
      <c r="F253" s="45" t="s">
        <v>649</v>
      </c>
      <c r="G253" s="59" t="s">
        <v>650</v>
      </c>
      <c r="H253" s="47">
        <f t="shared" si="6"/>
        <v>0</v>
      </c>
      <c r="I253" s="48">
        <f>SUM(I255:I256)</f>
        <v>0</v>
      </c>
      <c r="J253" s="48">
        <f>SUM(J255:J256)</f>
        <v>0</v>
      </c>
    </row>
    <row r="254" spans="1:10" ht="23.25" customHeight="1" hidden="1">
      <c r="A254" s="40"/>
      <c r="B254" s="32"/>
      <c r="C254" s="33"/>
      <c r="D254" s="33"/>
      <c r="E254" s="33"/>
      <c r="F254" s="45" t="s">
        <v>297</v>
      </c>
      <c r="G254" s="46"/>
      <c r="H254" s="47">
        <f t="shared" si="6"/>
        <v>0</v>
      </c>
      <c r="I254" s="48"/>
      <c r="J254" s="48"/>
    </row>
    <row r="255" spans="1:10" ht="23.25" customHeight="1" hidden="1">
      <c r="A255" s="40"/>
      <c r="B255" s="32"/>
      <c r="C255" s="33"/>
      <c r="D255" s="33"/>
      <c r="E255" s="33"/>
      <c r="F255" s="45" t="s">
        <v>298</v>
      </c>
      <c r="G255" s="46"/>
      <c r="H255" s="47">
        <f t="shared" si="6"/>
        <v>0</v>
      </c>
      <c r="I255" s="48"/>
      <c r="J255" s="48"/>
    </row>
    <row r="256" spans="1:10" ht="23.25" customHeight="1" hidden="1">
      <c r="A256" s="40"/>
      <c r="B256" s="32"/>
      <c r="C256" s="33"/>
      <c r="D256" s="33"/>
      <c r="E256" s="33"/>
      <c r="F256" s="45" t="s">
        <v>298</v>
      </c>
      <c r="G256" s="46"/>
      <c r="H256" s="47">
        <f t="shared" si="6"/>
        <v>0</v>
      </c>
      <c r="I256" s="48"/>
      <c r="J256" s="48"/>
    </row>
    <row r="257" spans="1:10" ht="23.25" customHeight="1" hidden="1">
      <c r="A257" s="40">
        <v>2453</v>
      </c>
      <c r="B257" s="32" t="s">
        <v>357</v>
      </c>
      <c r="C257" s="33">
        <v>5</v>
      </c>
      <c r="D257" s="33">
        <v>3</v>
      </c>
      <c r="E257" s="33"/>
      <c r="F257" s="45" t="s">
        <v>651</v>
      </c>
      <c r="G257" s="59" t="s">
        <v>652</v>
      </c>
      <c r="H257" s="47">
        <f t="shared" si="6"/>
        <v>0</v>
      </c>
      <c r="I257" s="48">
        <f>SUM(I259:I260)</f>
        <v>0</v>
      </c>
      <c r="J257" s="48">
        <f>SUM(J259:J260)</f>
        <v>0</v>
      </c>
    </row>
    <row r="258" spans="1:10" ht="23.25" customHeight="1" hidden="1">
      <c r="A258" s="40"/>
      <c r="B258" s="32"/>
      <c r="C258" s="33"/>
      <c r="D258" s="33"/>
      <c r="E258" s="33"/>
      <c r="F258" s="45" t="s">
        <v>297</v>
      </c>
      <c r="G258" s="46"/>
      <c r="H258" s="47">
        <f t="shared" si="6"/>
        <v>0</v>
      </c>
      <c r="I258" s="48"/>
      <c r="J258" s="48"/>
    </row>
    <row r="259" spans="1:10" ht="23.25" customHeight="1" hidden="1">
      <c r="A259" s="40"/>
      <c r="B259" s="32"/>
      <c r="C259" s="33"/>
      <c r="D259" s="33"/>
      <c r="E259" s="33"/>
      <c r="F259" s="45" t="s">
        <v>298</v>
      </c>
      <c r="G259" s="46"/>
      <c r="H259" s="47">
        <f t="shared" si="6"/>
        <v>0</v>
      </c>
      <c r="I259" s="48"/>
      <c r="J259" s="48"/>
    </row>
    <row r="260" spans="1:10" ht="23.25" customHeight="1" hidden="1">
      <c r="A260" s="40"/>
      <c r="B260" s="32"/>
      <c r="C260" s="33"/>
      <c r="D260" s="33"/>
      <c r="E260" s="33"/>
      <c r="F260" s="45" t="s">
        <v>298</v>
      </c>
      <c r="G260" s="46"/>
      <c r="H260" s="47">
        <f t="shared" si="6"/>
        <v>0</v>
      </c>
      <c r="I260" s="48"/>
      <c r="J260" s="48"/>
    </row>
    <row r="261" spans="1:10" ht="23.25" customHeight="1" hidden="1">
      <c r="A261" s="40">
        <v>2454</v>
      </c>
      <c r="B261" s="32" t="s">
        <v>357</v>
      </c>
      <c r="C261" s="33">
        <v>5</v>
      </c>
      <c r="D261" s="33">
        <v>4</v>
      </c>
      <c r="E261" s="33"/>
      <c r="F261" s="45" t="s">
        <v>653</v>
      </c>
      <c r="G261" s="59" t="s">
        <v>654</v>
      </c>
      <c r="H261" s="47">
        <f t="shared" si="6"/>
        <v>0</v>
      </c>
      <c r="I261" s="48">
        <f>SUM(I263:I264)</f>
        <v>0</v>
      </c>
      <c r="J261" s="48">
        <f>SUM(J263:J264)</f>
        <v>0</v>
      </c>
    </row>
    <row r="262" spans="1:10" ht="23.25" customHeight="1" hidden="1">
      <c r="A262" s="40"/>
      <c r="B262" s="32"/>
      <c r="C262" s="33"/>
      <c r="D262" s="33"/>
      <c r="E262" s="33"/>
      <c r="F262" s="45" t="s">
        <v>297</v>
      </c>
      <c r="G262" s="46"/>
      <c r="H262" s="47">
        <f t="shared" si="6"/>
        <v>0</v>
      </c>
      <c r="I262" s="48"/>
      <c r="J262" s="48"/>
    </row>
    <row r="263" spans="1:10" ht="23.25" customHeight="1" hidden="1">
      <c r="A263" s="40"/>
      <c r="B263" s="32"/>
      <c r="C263" s="33"/>
      <c r="D263" s="33"/>
      <c r="E263" s="33"/>
      <c r="F263" s="45" t="s">
        <v>298</v>
      </c>
      <c r="G263" s="46"/>
      <c r="H263" s="47">
        <f t="shared" si="6"/>
        <v>0</v>
      </c>
      <c r="I263" s="48"/>
      <c r="J263" s="48"/>
    </row>
    <row r="264" spans="1:10" ht="23.25" customHeight="1" hidden="1">
      <c r="A264" s="40"/>
      <c r="B264" s="32"/>
      <c r="C264" s="33"/>
      <c r="D264" s="33"/>
      <c r="E264" s="33"/>
      <c r="F264" s="45" t="s">
        <v>298</v>
      </c>
      <c r="G264" s="46"/>
      <c r="H264" s="47">
        <f t="shared" si="6"/>
        <v>0</v>
      </c>
      <c r="I264" s="48"/>
      <c r="J264" s="48"/>
    </row>
    <row r="265" spans="1:10" ht="23.25" customHeight="1" hidden="1">
      <c r="A265" s="40">
        <v>2455</v>
      </c>
      <c r="B265" s="32" t="s">
        <v>357</v>
      </c>
      <c r="C265" s="33">
        <v>5</v>
      </c>
      <c r="D265" s="33">
        <v>5</v>
      </c>
      <c r="E265" s="33"/>
      <c r="F265" s="45" t="s">
        <v>655</v>
      </c>
      <c r="G265" s="59" t="s">
        <v>656</v>
      </c>
      <c r="H265" s="47">
        <f t="shared" si="6"/>
        <v>0</v>
      </c>
      <c r="I265" s="48">
        <f>SUM(I267:I268)</f>
        <v>0</v>
      </c>
      <c r="J265" s="48">
        <f>SUM(J267:J268)</f>
        <v>0</v>
      </c>
    </row>
    <row r="266" spans="1:10" ht="23.25" customHeight="1" hidden="1">
      <c r="A266" s="40"/>
      <c r="B266" s="32"/>
      <c r="C266" s="33"/>
      <c r="D266" s="33"/>
      <c r="E266" s="33"/>
      <c r="F266" s="45" t="s">
        <v>297</v>
      </c>
      <c r="G266" s="46"/>
      <c r="H266" s="47">
        <f t="shared" si="6"/>
        <v>0</v>
      </c>
      <c r="I266" s="48"/>
      <c r="J266" s="48"/>
    </row>
    <row r="267" spans="1:10" ht="23.25" customHeight="1" hidden="1">
      <c r="A267" s="40"/>
      <c r="B267" s="32"/>
      <c r="C267" s="33"/>
      <c r="D267" s="33"/>
      <c r="E267" s="33"/>
      <c r="F267" s="45" t="s">
        <v>298</v>
      </c>
      <c r="G267" s="46"/>
      <c r="H267" s="47">
        <f t="shared" si="6"/>
        <v>0</v>
      </c>
      <c r="I267" s="48"/>
      <c r="J267" s="48"/>
    </row>
    <row r="268" spans="1:10" ht="23.25" customHeight="1" hidden="1">
      <c r="A268" s="40"/>
      <c r="B268" s="32"/>
      <c r="C268" s="33"/>
      <c r="D268" s="33"/>
      <c r="E268" s="33"/>
      <c r="F268" s="45" t="s">
        <v>298</v>
      </c>
      <c r="G268" s="46"/>
      <c r="H268" s="47">
        <f t="shared" si="6"/>
        <v>0</v>
      </c>
      <c r="I268" s="48"/>
      <c r="J268" s="48"/>
    </row>
    <row r="269" spans="1:10" ht="23.25" customHeight="1" hidden="1">
      <c r="A269" s="40">
        <v>2460</v>
      </c>
      <c r="B269" s="32" t="s">
        <v>357</v>
      </c>
      <c r="C269" s="33">
        <v>6</v>
      </c>
      <c r="D269" s="33">
        <v>0</v>
      </c>
      <c r="E269" s="33"/>
      <c r="F269" s="41" t="s">
        <v>824</v>
      </c>
      <c r="G269" s="42" t="s">
        <v>658</v>
      </c>
      <c r="H269" s="47">
        <f t="shared" si="6"/>
        <v>0</v>
      </c>
      <c r="I269" s="48">
        <f>SUM(I270)</f>
        <v>0</v>
      </c>
      <c r="J269" s="48">
        <f>SUM(J270)</f>
        <v>0</v>
      </c>
    </row>
    <row r="270" spans="1:10" ht="23.25" customHeight="1" hidden="1">
      <c r="A270" s="40">
        <v>2461</v>
      </c>
      <c r="B270" s="32" t="s">
        <v>357</v>
      </c>
      <c r="C270" s="33">
        <v>6</v>
      </c>
      <c r="D270" s="33">
        <v>1</v>
      </c>
      <c r="E270" s="33"/>
      <c r="F270" s="45" t="s">
        <v>659</v>
      </c>
      <c r="G270" s="59" t="s">
        <v>658</v>
      </c>
      <c r="H270" s="47">
        <f t="shared" si="6"/>
        <v>0</v>
      </c>
      <c r="I270" s="48">
        <f>SUM(I272:I273)</f>
        <v>0</v>
      </c>
      <c r="J270" s="48">
        <f>SUM(J272:J273)</f>
        <v>0</v>
      </c>
    </row>
    <row r="271" spans="1:10" ht="23.25" customHeight="1" hidden="1">
      <c r="A271" s="40"/>
      <c r="B271" s="32"/>
      <c r="C271" s="33"/>
      <c r="D271" s="33"/>
      <c r="E271" s="33"/>
      <c r="F271" s="45" t="s">
        <v>297</v>
      </c>
      <c r="G271" s="46"/>
      <c r="H271" s="47">
        <f t="shared" si="6"/>
        <v>0</v>
      </c>
      <c r="I271" s="48"/>
      <c r="J271" s="48"/>
    </row>
    <row r="272" spans="1:10" ht="23.25" customHeight="1" hidden="1">
      <c r="A272" s="40"/>
      <c r="B272" s="32"/>
      <c r="C272" s="33"/>
      <c r="D272" s="33"/>
      <c r="E272" s="33"/>
      <c r="F272" s="45" t="s">
        <v>298</v>
      </c>
      <c r="G272" s="46"/>
      <c r="H272" s="47">
        <f t="shared" si="6"/>
        <v>0</v>
      </c>
      <c r="I272" s="48"/>
      <c r="J272" s="48"/>
    </row>
    <row r="273" spans="1:10" ht="23.25" customHeight="1" hidden="1">
      <c r="A273" s="40"/>
      <c r="B273" s="32"/>
      <c r="C273" s="33"/>
      <c r="D273" s="33"/>
      <c r="E273" s="33"/>
      <c r="F273" s="45" t="s">
        <v>298</v>
      </c>
      <c r="G273" s="46"/>
      <c r="H273" s="47">
        <f t="shared" si="6"/>
        <v>0</v>
      </c>
      <c r="I273" s="48"/>
      <c r="J273" s="48"/>
    </row>
    <row r="274" spans="1:10" ht="23.25" customHeight="1" hidden="1">
      <c r="A274" s="40">
        <v>2470</v>
      </c>
      <c r="B274" s="32" t="s">
        <v>357</v>
      </c>
      <c r="C274" s="33">
        <v>7</v>
      </c>
      <c r="D274" s="33">
        <v>0</v>
      </c>
      <c r="E274" s="33"/>
      <c r="F274" s="41" t="s">
        <v>825</v>
      </c>
      <c r="G274" s="64" t="s">
        <v>661</v>
      </c>
      <c r="H274" s="47">
        <f t="shared" si="6"/>
        <v>0</v>
      </c>
      <c r="I274" s="48">
        <f>SUM(I275,I279,I283,I287)</f>
        <v>0</v>
      </c>
      <c r="J274" s="48">
        <f>SUM(J275,J279,J283,J287)</f>
        <v>0</v>
      </c>
    </row>
    <row r="275" spans="1:10" ht="23.25" customHeight="1" hidden="1">
      <c r="A275" s="40">
        <v>2471</v>
      </c>
      <c r="B275" s="32" t="s">
        <v>357</v>
      </c>
      <c r="C275" s="33">
        <v>7</v>
      </c>
      <c r="D275" s="33">
        <v>1</v>
      </c>
      <c r="E275" s="33"/>
      <c r="F275" s="45" t="s">
        <v>662</v>
      </c>
      <c r="G275" s="59" t="s">
        <v>663</v>
      </c>
      <c r="H275" s="47">
        <f t="shared" si="6"/>
        <v>0</v>
      </c>
      <c r="I275" s="48">
        <f>SUM(I277:I278)</f>
        <v>0</v>
      </c>
      <c r="J275" s="48">
        <f>SUM(J277:J278)</f>
        <v>0</v>
      </c>
    </row>
    <row r="276" spans="1:10" ht="23.25" customHeight="1" hidden="1">
      <c r="A276" s="40"/>
      <c r="B276" s="32"/>
      <c r="C276" s="33"/>
      <c r="D276" s="33"/>
      <c r="E276" s="33"/>
      <c r="F276" s="45" t="s">
        <v>297</v>
      </c>
      <c r="G276" s="46"/>
      <c r="H276" s="47">
        <f t="shared" si="6"/>
        <v>0</v>
      </c>
      <c r="I276" s="48"/>
      <c r="J276" s="48"/>
    </row>
    <row r="277" spans="1:10" ht="23.25" customHeight="1" hidden="1">
      <c r="A277" s="40"/>
      <c r="B277" s="32"/>
      <c r="C277" s="33"/>
      <c r="D277" s="33"/>
      <c r="E277" s="33"/>
      <c r="F277" s="45" t="s">
        <v>298</v>
      </c>
      <c r="G277" s="46"/>
      <c r="H277" s="47">
        <f t="shared" si="6"/>
        <v>0</v>
      </c>
      <c r="I277" s="48"/>
      <c r="J277" s="48"/>
    </row>
    <row r="278" spans="1:10" ht="23.25" customHeight="1" hidden="1">
      <c r="A278" s="40"/>
      <c r="B278" s="32"/>
      <c r="C278" s="33"/>
      <c r="D278" s="33"/>
      <c r="E278" s="33"/>
      <c r="F278" s="45" t="s">
        <v>298</v>
      </c>
      <c r="G278" s="46"/>
      <c r="H278" s="47">
        <f t="shared" si="6"/>
        <v>0</v>
      </c>
      <c r="I278" s="48"/>
      <c r="J278" s="48"/>
    </row>
    <row r="279" spans="1:10" ht="23.25" customHeight="1" hidden="1">
      <c r="A279" s="40">
        <v>2472</v>
      </c>
      <c r="B279" s="32" t="s">
        <v>357</v>
      </c>
      <c r="C279" s="33">
        <v>7</v>
      </c>
      <c r="D279" s="33">
        <v>2</v>
      </c>
      <c r="E279" s="33"/>
      <c r="F279" s="45" t="s">
        <v>664</v>
      </c>
      <c r="G279" s="67" t="s">
        <v>665</v>
      </c>
      <c r="H279" s="47">
        <f t="shared" si="6"/>
        <v>0</v>
      </c>
      <c r="I279" s="48">
        <f>SUM(I281:I282)</f>
        <v>0</v>
      </c>
      <c r="J279" s="48">
        <f>SUM(J281:J282)</f>
        <v>0</v>
      </c>
    </row>
    <row r="280" spans="1:10" ht="23.25" customHeight="1" hidden="1">
      <c r="A280" s="40"/>
      <c r="B280" s="32"/>
      <c r="C280" s="33"/>
      <c r="D280" s="33"/>
      <c r="E280" s="33"/>
      <c r="F280" s="45" t="s">
        <v>297</v>
      </c>
      <c r="G280" s="46"/>
      <c r="H280" s="47">
        <f t="shared" si="6"/>
        <v>0</v>
      </c>
      <c r="I280" s="48"/>
      <c r="J280" s="48"/>
    </row>
    <row r="281" spans="1:10" ht="23.25" customHeight="1" hidden="1">
      <c r="A281" s="40"/>
      <c r="B281" s="32"/>
      <c r="C281" s="33"/>
      <c r="D281" s="33"/>
      <c r="E281" s="33"/>
      <c r="F281" s="45" t="s">
        <v>298</v>
      </c>
      <c r="G281" s="46"/>
      <c r="H281" s="47">
        <f t="shared" si="6"/>
        <v>0</v>
      </c>
      <c r="I281" s="48"/>
      <c r="J281" s="48"/>
    </row>
    <row r="282" spans="1:10" ht="23.25" customHeight="1" hidden="1">
      <c r="A282" s="40"/>
      <c r="B282" s="32"/>
      <c r="C282" s="33"/>
      <c r="D282" s="33"/>
      <c r="E282" s="33"/>
      <c r="F282" s="45" t="s">
        <v>298</v>
      </c>
      <c r="G282" s="46"/>
      <c r="H282" s="47">
        <f t="shared" si="6"/>
        <v>0</v>
      </c>
      <c r="I282" s="48"/>
      <c r="J282" s="48"/>
    </row>
    <row r="283" spans="1:10" ht="23.25" customHeight="1" hidden="1">
      <c r="A283" s="40">
        <v>2473</v>
      </c>
      <c r="B283" s="32" t="s">
        <v>357</v>
      </c>
      <c r="C283" s="33">
        <v>7</v>
      </c>
      <c r="D283" s="33">
        <v>3</v>
      </c>
      <c r="E283" s="33"/>
      <c r="F283" s="45" t="s">
        <v>666</v>
      </c>
      <c r="G283" s="59" t="s">
        <v>667</v>
      </c>
      <c r="H283" s="47">
        <f t="shared" si="6"/>
        <v>0</v>
      </c>
      <c r="I283" s="48">
        <f>SUM(I285:I286)</f>
        <v>0</v>
      </c>
      <c r="J283" s="48">
        <f>SUM(J285:J286)</f>
        <v>0</v>
      </c>
    </row>
    <row r="284" spans="1:10" ht="23.25" customHeight="1" hidden="1">
      <c r="A284" s="40"/>
      <c r="B284" s="32"/>
      <c r="C284" s="33"/>
      <c r="D284" s="33"/>
      <c r="E284" s="33"/>
      <c r="F284" s="45" t="s">
        <v>297</v>
      </c>
      <c r="G284" s="46"/>
      <c r="H284" s="47">
        <f t="shared" si="6"/>
        <v>0</v>
      </c>
      <c r="I284" s="48"/>
      <c r="J284" s="48"/>
    </row>
    <row r="285" spans="1:10" ht="23.25" customHeight="1" hidden="1">
      <c r="A285" s="40"/>
      <c r="B285" s="32"/>
      <c r="C285" s="33"/>
      <c r="D285" s="33"/>
      <c r="E285" s="33"/>
      <c r="F285" s="45" t="s">
        <v>298</v>
      </c>
      <c r="G285" s="46"/>
      <c r="H285" s="47">
        <f t="shared" si="6"/>
        <v>0</v>
      </c>
      <c r="I285" s="48"/>
      <c r="J285" s="48"/>
    </row>
    <row r="286" spans="1:10" ht="23.25" customHeight="1" hidden="1">
      <c r="A286" s="40"/>
      <c r="B286" s="32"/>
      <c r="C286" s="33"/>
      <c r="D286" s="33"/>
      <c r="E286" s="33"/>
      <c r="F286" s="45" t="s">
        <v>298</v>
      </c>
      <c r="G286" s="46"/>
      <c r="H286" s="47">
        <f t="shared" si="6"/>
        <v>0</v>
      </c>
      <c r="I286" s="48"/>
      <c r="J286" s="48"/>
    </row>
    <row r="287" spans="1:10" ht="23.25" customHeight="1" hidden="1">
      <c r="A287" s="40">
        <v>2474</v>
      </c>
      <c r="B287" s="32" t="s">
        <v>357</v>
      </c>
      <c r="C287" s="33">
        <v>7</v>
      </c>
      <c r="D287" s="33">
        <v>4</v>
      </c>
      <c r="E287" s="33"/>
      <c r="F287" s="45" t="s">
        <v>668</v>
      </c>
      <c r="G287" s="46" t="s">
        <v>669</v>
      </c>
      <c r="H287" s="47">
        <f t="shared" si="6"/>
        <v>0</v>
      </c>
      <c r="I287" s="48">
        <f>SUM(I289:I290)</f>
        <v>0</v>
      </c>
      <c r="J287" s="48">
        <f>SUM(J289:J290)</f>
        <v>0</v>
      </c>
    </row>
    <row r="288" spans="1:10" ht="23.25" customHeight="1" hidden="1">
      <c r="A288" s="40"/>
      <c r="B288" s="32"/>
      <c r="C288" s="33"/>
      <c r="D288" s="33"/>
      <c r="E288" s="33"/>
      <c r="F288" s="45" t="s">
        <v>297</v>
      </c>
      <c r="G288" s="46"/>
      <c r="H288" s="47">
        <f t="shared" si="6"/>
        <v>0</v>
      </c>
      <c r="I288" s="48"/>
      <c r="J288" s="48"/>
    </row>
    <row r="289" spans="1:10" ht="23.25" customHeight="1" hidden="1">
      <c r="A289" s="40"/>
      <c r="B289" s="32"/>
      <c r="C289" s="33"/>
      <c r="D289" s="33"/>
      <c r="E289" s="33"/>
      <c r="F289" s="45" t="s">
        <v>298</v>
      </c>
      <c r="G289" s="46"/>
      <c r="H289" s="47">
        <f t="shared" si="6"/>
        <v>0</v>
      </c>
      <c r="I289" s="48"/>
      <c r="J289" s="48"/>
    </row>
    <row r="290" spans="1:10" ht="23.25" customHeight="1" hidden="1">
      <c r="A290" s="40"/>
      <c r="B290" s="32"/>
      <c r="C290" s="33"/>
      <c r="D290" s="33"/>
      <c r="E290" s="33"/>
      <c r="F290" s="45" t="s">
        <v>298</v>
      </c>
      <c r="G290" s="46"/>
      <c r="H290" s="47">
        <f t="shared" si="6"/>
        <v>0</v>
      </c>
      <c r="I290" s="48"/>
      <c r="J290" s="48"/>
    </row>
    <row r="291" spans="1:10" ht="23.25" customHeight="1" hidden="1">
      <c r="A291" s="40">
        <v>2480</v>
      </c>
      <c r="B291" s="32" t="s">
        <v>357</v>
      </c>
      <c r="C291" s="33">
        <v>8</v>
      </c>
      <c r="D291" s="33">
        <v>0</v>
      </c>
      <c r="E291" s="33"/>
      <c r="F291" s="41" t="s">
        <v>826</v>
      </c>
      <c r="G291" s="42" t="s">
        <v>671</v>
      </c>
      <c r="H291" s="47">
        <f t="shared" si="6"/>
        <v>0</v>
      </c>
      <c r="I291" s="48">
        <f>SUM(I292,I296,I300,I304)</f>
        <v>0</v>
      </c>
      <c r="J291" s="48">
        <f>SUM(J292,J296,J300,J304)</f>
        <v>0</v>
      </c>
    </row>
    <row r="292" spans="1:10" ht="23.25" customHeight="1" hidden="1">
      <c r="A292" s="40">
        <v>2481</v>
      </c>
      <c r="B292" s="32" t="s">
        <v>357</v>
      </c>
      <c r="C292" s="33">
        <v>8</v>
      </c>
      <c r="D292" s="33">
        <v>1</v>
      </c>
      <c r="E292" s="33"/>
      <c r="F292" s="45" t="s">
        <v>672</v>
      </c>
      <c r="G292" s="59" t="s">
        <v>673</v>
      </c>
      <c r="H292" s="47">
        <f t="shared" si="6"/>
        <v>0</v>
      </c>
      <c r="I292" s="48">
        <f>SUM(I294:I295)</f>
        <v>0</v>
      </c>
      <c r="J292" s="48">
        <f>SUM(J294:J295)</f>
        <v>0</v>
      </c>
    </row>
    <row r="293" spans="1:10" ht="23.25" customHeight="1" hidden="1">
      <c r="A293" s="40"/>
      <c r="B293" s="32"/>
      <c r="C293" s="33"/>
      <c r="D293" s="33"/>
      <c r="E293" s="33"/>
      <c r="F293" s="45" t="s">
        <v>297</v>
      </c>
      <c r="G293" s="46"/>
      <c r="H293" s="47">
        <f t="shared" si="6"/>
        <v>0</v>
      </c>
      <c r="I293" s="48"/>
      <c r="J293" s="48"/>
    </row>
    <row r="294" spans="1:10" ht="23.25" customHeight="1" hidden="1">
      <c r="A294" s="40"/>
      <c r="B294" s="32"/>
      <c r="C294" s="33"/>
      <c r="D294" s="33"/>
      <c r="E294" s="33"/>
      <c r="F294" s="45" t="s">
        <v>298</v>
      </c>
      <c r="G294" s="46"/>
      <c r="H294" s="47">
        <f t="shared" si="6"/>
        <v>0</v>
      </c>
      <c r="I294" s="48"/>
      <c r="J294" s="48"/>
    </row>
    <row r="295" spans="1:10" ht="23.25" customHeight="1" hidden="1">
      <c r="A295" s="40"/>
      <c r="B295" s="32"/>
      <c r="C295" s="33"/>
      <c r="D295" s="33"/>
      <c r="E295" s="33"/>
      <c r="F295" s="45" t="s">
        <v>298</v>
      </c>
      <c r="G295" s="46"/>
      <c r="H295" s="47">
        <f t="shared" si="6"/>
        <v>0</v>
      </c>
      <c r="I295" s="48"/>
      <c r="J295" s="48"/>
    </row>
    <row r="296" spans="1:10" ht="23.25" customHeight="1" hidden="1">
      <c r="A296" s="40">
        <v>2482</v>
      </c>
      <c r="B296" s="32" t="s">
        <v>357</v>
      </c>
      <c r="C296" s="33">
        <v>8</v>
      </c>
      <c r="D296" s="33">
        <v>2</v>
      </c>
      <c r="E296" s="33"/>
      <c r="F296" s="45" t="s">
        <v>674</v>
      </c>
      <c r="G296" s="59" t="s">
        <v>675</v>
      </c>
      <c r="H296" s="47">
        <f t="shared" si="6"/>
        <v>0</v>
      </c>
      <c r="I296" s="48">
        <f>SUM(I298:I299)</f>
        <v>0</v>
      </c>
      <c r="J296" s="48">
        <f>SUM(J298:J299)</f>
        <v>0</v>
      </c>
    </row>
    <row r="297" spans="1:10" ht="23.25" customHeight="1" hidden="1">
      <c r="A297" s="40"/>
      <c r="B297" s="32"/>
      <c r="C297" s="33"/>
      <c r="D297" s="33"/>
      <c r="E297" s="33"/>
      <c r="F297" s="45" t="s">
        <v>297</v>
      </c>
      <c r="G297" s="46"/>
      <c r="H297" s="47">
        <f t="shared" si="6"/>
        <v>0</v>
      </c>
      <c r="I297" s="48"/>
      <c r="J297" s="48"/>
    </row>
    <row r="298" spans="1:10" ht="23.25" customHeight="1" hidden="1">
      <c r="A298" s="40"/>
      <c r="B298" s="32"/>
      <c r="C298" s="33"/>
      <c r="D298" s="33"/>
      <c r="E298" s="33"/>
      <c r="F298" s="45" t="s">
        <v>298</v>
      </c>
      <c r="G298" s="46"/>
      <c r="H298" s="47">
        <f t="shared" si="6"/>
        <v>0</v>
      </c>
      <c r="I298" s="48"/>
      <c r="J298" s="48"/>
    </row>
    <row r="299" spans="1:10" ht="23.25" customHeight="1" hidden="1">
      <c r="A299" s="40"/>
      <c r="B299" s="32"/>
      <c r="C299" s="33"/>
      <c r="D299" s="33"/>
      <c r="E299" s="33"/>
      <c r="F299" s="45" t="s">
        <v>298</v>
      </c>
      <c r="G299" s="46"/>
      <c r="H299" s="47">
        <f t="shared" si="6"/>
        <v>0</v>
      </c>
      <c r="I299" s="48"/>
      <c r="J299" s="48"/>
    </row>
    <row r="300" spans="1:10" ht="23.25" customHeight="1" hidden="1">
      <c r="A300" s="40">
        <v>2483</v>
      </c>
      <c r="B300" s="32" t="s">
        <v>357</v>
      </c>
      <c r="C300" s="33">
        <v>8</v>
      </c>
      <c r="D300" s="33">
        <v>3</v>
      </c>
      <c r="E300" s="33"/>
      <c r="F300" s="45" t="s">
        <v>676</v>
      </c>
      <c r="G300" s="59" t="s">
        <v>677</v>
      </c>
      <c r="H300" s="47">
        <f aca="true" t="shared" si="7" ref="H300:H365">SUM(I300:J300)</f>
        <v>0</v>
      </c>
      <c r="I300" s="48">
        <f>SUM(I302:I303)</f>
        <v>0</v>
      </c>
      <c r="J300" s="48">
        <f>SUM(J302:J303)</f>
        <v>0</v>
      </c>
    </row>
    <row r="301" spans="1:10" ht="23.25" customHeight="1" hidden="1">
      <c r="A301" s="40"/>
      <c r="B301" s="32"/>
      <c r="C301" s="33"/>
      <c r="D301" s="33"/>
      <c r="E301" s="33"/>
      <c r="F301" s="45" t="s">
        <v>297</v>
      </c>
      <c r="G301" s="46"/>
      <c r="H301" s="47">
        <f t="shared" si="7"/>
        <v>0</v>
      </c>
      <c r="I301" s="48"/>
      <c r="J301" s="48"/>
    </row>
    <row r="302" spans="1:10" ht="23.25" customHeight="1" hidden="1">
      <c r="A302" s="40"/>
      <c r="B302" s="32"/>
      <c r="C302" s="33"/>
      <c r="D302" s="33"/>
      <c r="E302" s="33"/>
      <c r="F302" s="45" t="s">
        <v>298</v>
      </c>
      <c r="G302" s="46"/>
      <c r="H302" s="47">
        <f t="shared" si="7"/>
        <v>0</v>
      </c>
      <c r="I302" s="48"/>
      <c r="J302" s="48"/>
    </row>
    <row r="303" spans="1:10" ht="23.25" customHeight="1" hidden="1">
      <c r="A303" s="40"/>
      <c r="B303" s="32"/>
      <c r="C303" s="33"/>
      <c r="D303" s="33"/>
      <c r="E303" s="33"/>
      <c r="F303" s="45" t="s">
        <v>298</v>
      </c>
      <c r="G303" s="46"/>
      <c r="H303" s="47">
        <f t="shared" si="7"/>
        <v>0</v>
      </c>
      <c r="I303" s="48"/>
      <c r="J303" s="48"/>
    </row>
    <row r="304" spans="1:10" ht="23.25" customHeight="1" hidden="1">
      <c r="A304" s="40">
        <v>2484</v>
      </c>
      <c r="B304" s="32" t="s">
        <v>357</v>
      </c>
      <c r="C304" s="33">
        <v>8</v>
      </c>
      <c r="D304" s="33">
        <v>4</v>
      </c>
      <c r="E304" s="33"/>
      <c r="F304" s="45" t="s">
        <v>678</v>
      </c>
      <c r="G304" s="59" t="s">
        <v>679</v>
      </c>
      <c r="H304" s="47">
        <f t="shared" si="7"/>
        <v>0</v>
      </c>
      <c r="I304" s="48">
        <f>SUM(I306:I307)</f>
        <v>0</v>
      </c>
      <c r="J304" s="48">
        <f>SUM(J306:J307)</f>
        <v>0</v>
      </c>
    </row>
    <row r="305" spans="1:10" ht="23.25" customHeight="1" hidden="1">
      <c r="A305" s="40"/>
      <c r="B305" s="32"/>
      <c r="C305" s="33"/>
      <c r="D305" s="33"/>
      <c r="E305" s="33"/>
      <c r="F305" s="45" t="s">
        <v>297</v>
      </c>
      <c r="G305" s="46"/>
      <c r="H305" s="47">
        <f t="shared" si="7"/>
        <v>0</v>
      </c>
      <c r="I305" s="48"/>
      <c r="J305" s="48"/>
    </row>
    <row r="306" spans="1:10" ht="23.25" customHeight="1" hidden="1">
      <c r="A306" s="40"/>
      <c r="B306" s="32"/>
      <c r="C306" s="33"/>
      <c r="D306" s="33"/>
      <c r="E306" s="33"/>
      <c r="F306" s="45" t="s">
        <v>298</v>
      </c>
      <c r="G306" s="46"/>
      <c r="H306" s="47">
        <f t="shared" si="7"/>
        <v>0</v>
      </c>
      <c r="I306" s="48"/>
      <c r="J306" s="48"/>
    </row>
    <row r="307" spans="1:10" ht="23.25" customHeight="1" hidden="1">
      <c r="A307" s="40"/>
      <c r="B307" s="32"/>
      <c r="C307" s="33"/>
      <c r="D307" s="33"/>
      <c r="E307" s="33"/>
      <c r="F307" s="45" t="s">
        <v>298</v>
      </c>
      <c r="G307" s="46"/>
      <c r="H307" s="47">
        <f t="shared" si="7"/>
        <v>0</v>
      </c>
      <c r="I307" s="48"/>
      <c r="J307" s="48"/>
    </row>
    <row r="308" spans="1:10" ht="23.25" customHeight="1" hidden="1">
      <c r="A308" s="40">
        <v>2490</v>
      </c>
      <c r="B308" s="32" t="s">
        <v>357</v>
      </c>
      <c r="C308" s="33">
        <v>9</v>
      </c>
      <c r="D308" s="33">
        <v>0</v>
      </c>
      <c r="E308" s="33"/>
      <c r="F308" s="41" t="s">
        <v>827</v>
      </c>
      <c r="G308" s="42" t="s">
        <v>687</v>
      </c>
      <c r="H308" s="47">
        <f t="shared" si="7"/>
        <v>0</v>
      </c>
      <c r="I308" s="48">
        <f>SUM(I309)</f>
        <v>0</v>
      </c>
      <c r="J308" s="48">
        <f>SUM(J309)</f>
        <v>0</v>
      </c>
    </row>
    <row r="309" spans="1:10" ht="23.25" customHeight="1" hidden="1">
      <c r="A309" s="40">
        <v>2491</v>
      </c>
      <c r="B309" s="32" t="s">
        <v>357</v>
      </c>
      <c r="C309" s="33">
        <v>9</v>
      </c>
      <c r="D309" s="33">
        <v>1</v>
      </c>
      <c r="E309" s="33"/>
      <c r="F309" s="45" t="s">
        <v>686</v>
      </c>
      <c r="G309" s="59" t="s">
        <v>688</v>
      </c>
      <c r="H309" s="47">
        <f t="shared" si="7"/>
        <v>0</v>
      </c>
      <c r="I309" s="48">
        <f>SUM(I311:I312)</f>
        <v>0</v>
      </c>
      <c r="J309" s="48">
        <f>SUM(J311:J312)</f>
        <v>0</v>
      </c>
    </row>
    <row r="310" spans="1:10" ht="23.25" customHeight="1" hidden="1">
      <c r="A310" s="40"/>
      <c r="B310" s="32"/>
      <c r="C310" s="33"/>
      <c r="D310" s="33"/>
      <c r="E310" s="33"/>
      <c r="F310" s="45" t="s">
        <v>297</v>
      </c>
      <c r="G310" s="46"/>
      <c r="H310" s="47">
        <f t="shared" si="7"/>
        <v>0</v>
      </c>
      <c r="I310" s="48"/>
      <c r="J310" s="48"/>
    </row>
    <row r="311" spans="1:10" ht="23.25" customHeight="1" hidden="1">
      <c r="A311" s="40"/>
      <c r="B311" s="32"/>
      <c r="C311" s="33"/>
      <c r="D311" s="33"/>
      <c r="E311" s="33">
        <v>8411</v>
      </c>
      <c r="F311" s="49" t="s">
        <v>820</v>
      </c>
      <c r="G311" s="46"/>
      <c r="H311" s="47">
        <f t="shared" si="7"/>
        <v>0</v>
      </c>
      <c r="I311" s="48"/>
      <c r="J311" s="48">
        <f>3!F229</f>
        <v>0</v>
      </c>
    </row>
    <row r="312" spans="1:10" ht="23.25" customHeight="1" hidden="1">
      <c r="A312" s="40"/>
      <c r="B312" s="32"/>
      <c r="C312" s="33"/>
      <c r="D312" s="33"/>
      <c r="E312" s="33"/>
      <c r="F312" s="45" t="s">
        <v>298</v>
      </c>
      <c r="G312" s="46"/>
      <c r="H312" s="47">
        <f t="shared" si="7"/>
        <v>0</v>
      </c>
      <c r="I312" s="48"/>
      <c r="J312" s="48"/>
    </row>
    <row r="313" spans="1:10" s="38" customFormat="1" ht="23.25" customHeight="1">
      <c r="A313" s="31">
        <v>2500</v>
      </c>
      <c r="B313" s="32" t="s">
        <v>359</v>
      </c>
      <c r="C313" s="33">
        <v>0</v>
      </c>
      <c r="D313" s="33">
        <v>0</v>
      </c>
      <c r="E313" s="33"/>
      <c r="F313" s="65" t="s">
        <v>1013</v>
      </c>
      <c r="G313" s="63" t="s">
        <v>689</v>
      </c>
      <c r="H313" s="47">
        <f t="shared" si="7"/>
        <v>156218.69</v>
      </c>
      <c r="I313" s="47">
        <f>I314+I339</f>
        <v>156218.69</v>
      </c>
      <c r="J313" s="47">
        <f>J339</f>
        <v>0</v>
      </c>
    </row>
    <row r="314" spans="1:10" ht="23.25" customHeight="1">
      <c r="A314" s="40">
        <v>2510</v>
      </c>
      <c r="B314" s="32" t="s">
        <v>359</v>
      </c>
      <c r="C314" s="33">
        <v>1</v>
      </c>
      <c r="D314" s="33">
        <v>0</v>
      </c>
      <c r="E314" s="33"/>
      <c r="F314" s="41" t="s">
        <v>828</v>
      </c>
      <c r="G314" s="42" t="s">
        <v>691</v>
      </c>
      <c r="H314" s="47">
        <f t="shared" si="7"/>
        <v>156218.69</v>
      </c>
      <c r="I314" s="48">
        <f>SUM(I315)</f>
        <v>156218.69</v>
      </c>
      <c r="J314" s="48">
        <f>SUM(J315)</f>
        <v>0</v>
      </c>
    </row>
    <row r="315" spans="1:10" ht="23.25" customHeight="1">
      <c r="A315" s="40">
        <v>2511</v>
      </c>
      <c r="B315" s="32" t="s">
        <v>359</v>
      </c>
      <c r="C315" s="33">
        <v>1</v>
      </c>
      <c r="D315" s="33">
        <v>1</v>
      </c>
      <c r="E315" s="33"/>
      <c r="F315" s="45" t="s">
        <v>690</v>
      </c>
      <c r="G315" s="59" t="s">
        <v>692</v>
      </c>
      <c r="H315" s="47">
        <f t="shared" si="7"/>
        <v>156218.69</v>
      </c>
      <c r="I315" s="48">
        <f>I317</f>
        <v>156218.69</v>
      </c>
      <c r="J315" s="48">
        <f>SUM(J318:J318)</f>
        <v>0</v>
      </c>
    </row>
    <row r="316" spans="1:10" ht="23.25" customHeight="1" hidden="1">
      <c r="A316" s="40"/>
      <c r="B316" s="32"/>
      <c r="C316" s="33"/>
      <c r="D316" s="33"/>
      <c r="E316" s="33"/>
      <c r="F316" s="45" t="s">
        <v>297</v>
      </c>
      <c r="G316" s="46"/>
      <c r="H316" s="47"/>
      <c r="I316" s="48"/>
      <c r="J316" s="48"/>
    </row>
    <row r="317" spans="1:10" ht="15.75">
      <c r="A317" s="40"/>
      <c r="B317" s="32"/>
      <c r="C317" s="33"/>
      <c r="D317" s="33"/>
      <c r="E317" s="31">
        <v>4213</v>
      </c>
      <c r="F317" s="45" t="s">
        <v>195</v>
      </c>
      <c r="G317" s="46"/>
      <c r="H317" s="47">
        <f>'[1]2020'!$K$30</f>
        <v>64000</v>
      </c>
      <c r="I317" s="47">
        <f>'[3]2021'!$C$29</f>
        <v>156218.69</v>
      </c>
      <c r="J317" s="48"/>
    </row>
    <row r="318" spans="1:10" ht="23.25" customHeight="1" hidden="1">
      <c r="A318" s="40"/>
      <c r="B318" s="32"/>
      <c r="C318" s="33"/>
      <c r="D318" s="33"/>
      <c r="E318" s="33"/>
      <c r="F318" s="45"/>
      <c r="G318" s="46"/>
      <c r="H318" s="47">
        <f t="shared" si="7"/>
        <v>0</v>
      </c>
      <c r="I318" s="48"/>
      <c r="J318" s="48"/>
    </row>
    <row r="319" spans="1:10" ht="23.25" customHeight="1" hidden="1">
      <c r="A319" s="40">
        <v>2520</v>
      </c>
      <c r="B319" s="32" t="s">
        <v>359</v>
      </c>
      <c r="C319" s="33">
        <v>2</v>
      </c>
      <c r="D319" s="33">
        <v>0</v>
      </c>
      <c r="E319" s="33"/>
      <c r="F319" s="41" t="s">
        <v>829</v>
      </c>
      <c r="G319" s="42" t="s">
        <v>694</v>
      </c>
      <c r="H319" s="47">
        <f t="shared" si="7"/>
        <v>0</v>
      </c>
      <c r="I319" s="48">
        <f>SUM(I320)</f>
        <v>0</v>
      </c>
      <c r="J319" s="48">
        <f>SUM(J320)</f>
        <v>0</v>
      </c>
    </row>
    <row r="320" spans="1:10" ht="23.25" customHeight="1" hidden="1">
      <c r="A320" s="40">
        <v>2521</v>
      </c>
      <c r="B320" s="32" t="s">
        <v>359</v>
      </c>
      <c r="C320" s="33">
        <v>2</v>
      </c>
      <c r="D320" s="33">
        <v>1</v>
      </c>
      <c r="E320" s="33"/>
      <c r="F320" s="45" t="s">
        <v>695</v>
      </c>
      <c r="G320" s="59" t="s">
        <v>696</v>
      </c>
      <c r="H320" s="47">
        <f t="shared" si="7"/>
        <v>0</v>
      </c>
      <c r="I320" s="48">
        <f>SUM(I322:I323)</f>
        <v>0</v>
      </c>
      <c r="J320" s="48">
        <f>SUM(J322:J323)</f>
        <v>0</v>
      </c>
    </row>
    <row r="321" spans="1:10" ht="23.25" customHeight="1" hidden="1">
      <c r="A321" s="40"/>
      <c r="B321" s="32"/>
      <c r="C321" s="33"/>
      <c r="D321" s="33"/>
      <c r="E321" s="33"/>
      <c r="F321" s="45" t="s">
        <v>297</v>
      </c>
      <c r="G321" s="46"/>
      <c r="H321" s="47">
        <f t="shared" si="7"/>
        <v>0</v>
      </c>
      <c r="I321" s="48"/>
      <c r="J321" s="48"/>
    </row>
    <row r="322" spans="1:10" ht="23.25" customHeight="1" hidden="1">
      <c r="A322" s="40"/>
      <c r="B322" s="32"/>
      <c r="C322" s="33"/>
      <c r="D322" s="33"/>
      <c r="E322" s="33"/>
      <c r="F322" s="45" t="s">
        <v>298</v>
      </c>
      <c r="G322" s="46"/>
      <c r="H322" s="47">
        <f t="shared" si="7"/>
        <v>0</v>
      </c>
      <c r="I322" s="48"/>
      <c r="J322" s="48"/>
    </row>
    <row r="323" spans="1:10" ht="23.25" customHeight="1" hidden="1">
      <c r="A323" s="40"/>
      <c r="B323" s="32"/>
      <c r="C323" s="33"/>
      <c r="D323" s="33"/>
      <c r="E323" s="33"/>
      <c r="F323" s="45" t="s">
        <v>298</v>
      </c>
      <c r="G323" s="46"/>
      <c r="H323" s="47">
        <f t="shared" si="7"/>
        <v>0</v>
      </c>
      <c r="I323" s="48"/>
      <c r="J323" s="48"/>
    </row>
    <row r="324" spans="1:10" ht="23.25" customHeight="1" hidden="1">
      <c r="A324" s="40">
        <v>2530</v>
      </c>
      <c r="B324" s="32" t="s">
        <v>359</v>
      </c>
      <c r="C324" s="33">
        <v>3</v>
      </c>
      <c r="D324" s="33">
        <v>0</v>
      </c>
      <c r="E324" s="33"/>
      <c r="F324" s="41" t="s">
        <v>830</v>
      </c>
      <c r="G324" s="42" t="s">
        <v>698</v>
      </c>
      <c r="H324" s="47">
        <f t="shared" si="7"/>
        <v>0</v>
      </c>
      <c r="I324" s="48">
        <f>SUM(I325)</f>
        <v>0</v>
      </c>
      <c r="J324" s="48">
        <f>SUM(J325)</f>
        <v>0</v>
      </c>
    </row>
    <row r="325" spans="1:10" ht="23.25" customHeight="1" hidden="1">
      <c r="A325" s="40">
        <v>3531</v>
      </c>
      <c r="B325" s="32" t="s">
        <v>359</v>
      </c>
      <c r="C325" s="33">
        <v>3</v>
      </c>
      <c r="D325" s="33">
        <v>1</v>
      </c>
      <c r="E325" s="33"/>
      <c r="F325" s="45" t="s">
        <v>697</v>
      </c>
      <c r="G325" s="59" t="s">
        <v>699</v>
      </c>
      <c r="H325" s="47">
        <f t="shared" si="7"/>
        <v>0</v>
      </c>
      <c r="I325" s="48">
        <f>SUM(I327:I328)</f>
        <v>0</v>
      </c>
      <c r="J325" s="48">
        <f>SUM(J327:J328)</f>
        <v>0</v>
      </c>
    </row>
    <row r="326" spans="1:10" ht="23.25" customHeight="1" hidden="1">
      <c r="A326" s="40"/>
      <c r="B326" s="32"/>
      <c r="C326" s="33"/>
      <c r="D326" s="33"/>
      <c r="E326" s="33"/>
      <c r="F326" s="45" t="s">
        <v>297</v>
      </c>
      <c r="G326" s="46"/>
      <c r="H326" s="47">
        <f t="shared" si="7"/>
        <v>0</v>
      </c>
      <c r="I326" s="48"/>
      <c r="J326" s="48"/>
    </row>
    <row r="327" spans="1:10" ht="23.25" customHeight="1" hidden="1">
      <c r="A327" s="40"/>
      <c r="B327" s="32"/>
      <c r="C327" s="33"/>
      <c r="D327" s="33"/>
      <c r="E327" s="33"/>
      <c r="F327" s="45" t="s">
        <v>298</v>
      </c>
      <c r="G327" s="46"/>
      <c r="H327" s="47">
        <f t="shared" si="7"/>
        <v>0</v>
      </c>
      <c r="I327" s="48"/>
      <c r="J327" s="48"/>
    </row>
    <row r="328" spans="1:10" ht="23.25" customHeight="1" hidden="1">
      <c r="A328" s="40"/>
      <c r="B328" s="32"/>
      <c r="C328" s="33"/>
      <c r="D328" s="33"/>
      <c r="E328" s="33"/>
      <c r="F328" s="45" t="s">
        <v>298</v>
      </c>
      <c r="G328" s="46"/>
      <c r="H328" s="47">
        <f t="shared" si="7"/>
        <v>0</v>
      </c>
      <c r="I328" s="48"/>
      <c r="J328" s="48"/>
    </row>
    <row r="329" spans="1:10" ht="23.25" customHeight="1" hidden="1">
      <c r="A329" s="40">
        <v>2540</v>
      </c>
      <c r="B329" s="32" t="s">
        <v>359</v>
      </c>
      <c r="C329" s="33">
        <v>4</v>
      </c>
      <c r="D329" s="33">
        <v>0</v>
      </c>
      <c r="E329" s="33"/>
      <c r="F329" s="41" t="s">
        <v>831</v>
      </c>
      <c r="G329" s="42" t="s">
        <v>701</v>
      </c>
      <c r="H329" s="47">
        <f t="shared" si="7"/>
        <v>0</v>
      </c>
      <c r="I329" s="48">
        <f>SUM(I330)</f>
        <v>0</v>
      </c>
      <c r="J329" s="48">
        <f>SUM(J330)</f>
        <v>0</v>
      </c>
    </row>
    <row r="330" spans="1:10" ht="23.25" customHeight="1" hidden="1">
      <c r="A330" s="40">
        <v>2541</v>
      </c>
      <c r="B330" s="32" t="s">
        <v>359</v>
      </c>
      <c r="C330" s="33">
        <v>4</v>
      </c>
      <c r="D330" s="33">
        <v>1</v>
      </c>
      <c r="E330" s="33"/>
      <c r="F330" s="45" t="s">
        <v>700</v>
      </c>
      <c r="G330" s="59" t="s">
        <v>702</v>
      </c>
      <c r="H330" s="47">
        <f t="shared" si="7"/>
        <v>0</v>
      </c>
      <c r="I330" s="48">
        <f>SUM(I332:I333)</f>
        <v>0</v>
      </c>
      <c r="J330" s="48">
        <f>SUM(J332:J333)</f>
        <v>0</v>
      </c>
    </row>
    <row r="331" spans="1:10" ht="23.25" customHeight="1" hidden="1">
      <c r="A331" s="40"/>
      <c r="B331" s="32"/>
      <c r="C331" s="33"/>
      <c r="D331" s="33"/>
      <c r="E331" s="33"/>
      <c r="F331" s="45" t="s">
        <v>297</v>
      </c>
      <c r="G331" s="46"/>
      <c r="H331" s="47">
        <f t="shared" si="7"/>
        <v>0</v>
      </c>
      <c r="I331" s="48"/>
      <c r="J331" s="48"/>
    </row>
    <row r="332" spans="1:10" ht="23.25" customHeight="1" hidden="1">
      <c r="A332" s="40"/>
      <c r="B332" s="32"/>
      <c r="C332" s="33"/>
      <c r="D332" s="33"/>
      <c r="E332" s="33"/>
      <c r="F332" s="45" t="s">
        <v>298</v>
      </c>
      <c r="G332" s="46"/>
      <c r="H332" s="47">
        <f t="shared" si="7"/>
        <v>0</v>
      </c>
      <c r="I332" s="48"/>
      <c r="J332" s="48"/>
    </row>
    <row r="333" spans="1:10" ht="23.25" customHeight="1" hidden="1">
      <c r="A333" s="40"/>
      <c r="B333" s="32"/>
      <c r="C333" s="33"/>
      <c r="D333" s="33"/>
      <c r="E333" s="33"/>
      <c r="F333" s="45" t="s">
        <v>298</v>
      </c>
      <c r="G333" s="46"/>
      <c r="H333" s="47">
        <f t="shared" si="7"/>
        <v>0</v>
      </c>
      <c r="I333" s="48"/>
      <c r="J333" s="48"/>
    </row>
    <row r="334" spans="1:10" ht="23.25" customHeight="1" hidden="1">
      <c r="A334" s="40">
        <v>2550</v>
      </c>
      <c r="B334" s="32" t="s">
        <v>359</v>
      </c>
      <c r="C334" s="33">
        <v>5</v>
      </c>
      <c r="D334" s="33">
        <v>0</v>
      </c>
      <c r="E334" s="33"/>
      <c r="F334" s="41" t="s">
        <v>832</v>
      </c>
      <c r="G334" s="42" t="s">
        <v>704</v>
      </c>
      <c r="H334" s="47">
        <f t="shared" si="7"/>
        <v>0</v>
      </c>
      <c r="I334" s="48">
        <f>SUM(I335)</f>
        <v>0</v>
      </c>
      <c r="J334" s="48">
        <f>SUM(J335)</f>
        <v>0</v>
      </c>
    </row>
    <row r="335" spans="1:10" ht="23.25" customHeight="1" hidden="1">
      <c r="A335" s="40">
        <v>2551</v>
      </c>
      <c r="B335" s="32" t="s">
        <v>359</v>
      </c>
      <c r="C335" s="33">
        <v>5</v>
      </c>
      <c r="D335" s="33">
        <v>1</v>
      </c>
      <c r="E335" s="33"/>
      <c r="F335" s="45" t="s">
        <v>703</v>
      </c>
      <c r="G335" s="59" t="s">
        <v>705</v>
      </c>
      <c r="H335" s="47">
        <f t="shared" si="7"/>
        <v>0</v>
      </c>
      <c r="I335" s="48">
        <f>SUM(I337:I338)</f>
        <v>0</v>
      </c>
      <c r="J335" s="48">
        <f>SUM(J337:J338)</f>
        <v>0</v>
      </c>
    </row>
    <row r="336" spans="1:10" ht="23.25" customHeight="1" hidden="1">
      <c r="A336" s="40"/>
      <c r="B336" s="32"/>
      <c r="C336" s="33"/>
      <c r="D336" s="33"/>
      <c r="E336" s="33"/>
      <c r="F336" s="45" t="s">
        <v>297</v>
      </c>
      <c r="G336" s="46"/>
      <c r="H336" s="47">
        <f t="shared" si="7"/>
        <v>0</v>
      </c>
      <c r="I336" s="48"/>
      <c r="J336" s="48"/>
    </row>
    <row r="337" spans="1:10" ht="23.25" customHeight="1" hidden="1">
      <c r="A337" s="40"/>
      <c r="B337" s="32"/>
      <c r="C337" s="33"/>
      <c r="D337" s="33"/>
      <c r="E337" s="33"/>
      <c r="F337" s="45" t="s">
        <v>298</v>
      </c>
      <c r="G337" s="46"/>
      <c r="H337" s="47">
        <f t="shared" si="7"/>
        <v>0</v>
      </c>
      <c r="I337" s="48"/>
      <c r="J337" s="48"/>
    </row>
    <row r="338" spans="1:10" ht="23.25" customHeight="1" hidden="1">
      <c r="A338" s="40"/>
      <c r="B338" s="32"/>
      <c r="C338" s="33"/>
      <c r="D338" s="33"/>
      <c r="E338" s="33"/>
      <c r="F338" s="45" t="s">
        <v>298</v>
      </c>
      <c r="G338" s="46"/>
      <c r="H338" s="47">
        <f t="shared" si="7"/>
        <v>0</v>
      </c>
      <c r="I338" s="48"/>
      <c r="J338" s="48"/>
    </row>
    <row r="339" spans="1:10" ht="23.25" customHeight="1" hidden="1">
      <c r="A339" s="40">
        <v>2560</v>
      </c>
      <c r="B339" s="32" t="s">
        <v>359</v>
      </c>
      <c r="C339" s="33">
        <v>6</v>
      </c>
      <c r="D339" s="33">
        <v>0</v>
      </c>
      <c r="E339" s="33"/>
      <c r="F339" s="41" t="s">
        <v>833</v>
      </c>
      <c r="G339" s="42" t="s">
        <v>707</v>
      </c>
      <c r="H339" s="47">
        <f t="shared" si="7"/>
        <v>0</v>
      </c>
      <c r="I339" s="48">
        <f>SUM(I340)</f>
        <v>0</v>
      </c>
      <c r="J339" s="48">
        <f>SUM(J340)</f>
        <v>0</v>
      </c>
    </row>
    <row r="340" spans="1:10" ht="23.25" customHeight="1" hidden="1">
      <c r="A340" s="40">
        <v>2561</v>
      </c>
      <c r="B340" s="32" t="s">
        <v>359</v>
      </c>
      <c r="C340" s="33">
        <v>6</v>
      </c>
      <c r="D340" s="33">
        <v>1</v>
      </c>
      <c r="E340" s="33"/>
      <c r="F340" s="45" t="s">
        <v>706</v>
      </c>
      <c r="G340" s="59" t="s">
        <v>708</v>
      </c>
      <c r="H340" s="47">
        <f>SUM(I340:J340)</f>
        <v>0</v>
      </c>
      <c r="I340" s="48"/>
      <c r="J340" s="48">
        <f>J343+J342</f>
        <v>0</v>
      </c>
    </row>
    <row r="341" spans="1:10" ht="23.25" customHeight="1" hidden="1">
      <c r="A341" s="40"/>
      <c r="B341" s="32"/>
      <c r="C341" s="33"/>
      <c r="D341" s="33"/>
      <c r="E341" s="33"/>
      <c r="F341" s="45" t="s">
        <v>297</v>
      </c>
      <c r="G341" s="46"/>
      <c r="H341" s="47">
        <f t="shared" si="7"/>
        <v>0</v>
      </c>
      <c r="I341" s="48"/>
      <c r="J341" s="48"/>
    </row>
    <row r="342" spans="1:10" ht="15.75" hidden="1">
      <c r="A342" s="40"/>
      <c r="B342" s="32"/>
      <c r="C342" s="33"/>
      <c r="D342" s="33"/>
      <c r="E342" s="33">
        <v>5131</v>
      </c>
      <c r="F342" s="45" t="s">
        <v>472</v>
      </c>
      <c r="G342" s="46"/>
      <c r="H342" s="47">
        <f>J342</f>
        <v>0</v>
      </c>
      <c r="I342" s="48"/>
      <c r="J342" s="48">
        <f>'[1]2020'!$AY$39</f>
        <v>0</v>
      </c>
    </row>
    <row r="343" spans="1:10" ht="15.75" hidden="1">
      <c r="A343" s="40"/>
      <c r="B343" s="32"/>
      <c r="C343" s="33"/>
      <c r="D343" s="33"/>
      <c r="E343" s="33">
        <v>5122</v>
      </c>
      <c r="F343" s="45" t="s">
        <v>927</v>
      </c>
      <c r="G343" s="46"/>
      <c r="H343" s="47">
        <f>J343</f>
        <v>0</v>
      </c>
      <c r="I343" s="48"/>
      <c r="J343" s="48"/>
    </row>
    <row r="344" spans="1:10" s="38" customFormat="1" ht="23.25" customHeight="1">
      <c r="A344" s="31">
        <v>2600</v>
      </c>
      <c r="B344" s="32" t="s">
        <v>360</v>
      </c>
      <c r="C344" s="33">
        <v>0</v>
      </c>
      <c r="D344" s="33">
        <v>0</v>
      </c>
      <c r="E344" s="33"/>
      <c r="F344" s="65" t="s">
        <v>1014</v>
      </c>
      <c r="G344" s="63" t="s">
        <v>709</v>
      </c>
      <c r="H344" s="47">
        <f t="shared" si="7"/>
        <v>48297</v>
      </c>
      <c r="I344" s="47">
        <f>SUM(I345+I351+I356+I361+I366+I371)</f>
        <v>5400</v>
      </c>
      <c r="J344" s="47">
        <f>SUM(J345+J351+J356+J361+J366+J371)</f>
        <v>42897</v>
      </c>
    </row>
    <row r="345" spans="1:10" ht="23.25" customHeight="1" hidden="1">
      <c r="A345" s="40">
        <v>2610</v>
      </c>
      <c r="B345" s="32" t="s">
        <v>360</v>
      </c>
      <c r="C345" s="33">
        <v>1</v>
      </c>
      <c r="D345" s="33">
        <v>0</v>
      </c>
      <c r="E345" s="33"/>
      <c r="F345" s="41" t="s">
        <v>834</v>
      </c>
      <c r="G345" s="42" t="s">
        <v>711</v>
      </c>
      <c r="H345" s="47">
        <f t="shared" si="7"/>
        <v>0</v>
      </c>
      <c r="I345" s="48">
        <f>SUM(I346)</f>
        <v>0</v>
      </c>
      <c r="J345" s="48">
        <f>SUM(J346:J350)</f>
        <v>0</v>
      </c>
    </row>
    <row r="346" spans="1:10" ht="23.25" customHeight="1" hidden="1">
      <c r="A346" s="40">
        <v>2611</v>
      </c>
      <c r="B346" s="32" t="s">
        <v>360</v>
      </c>
      <c r="C346" s="33">
        <v>1</v>
      </c>
      <c r="D346" s="33">
        <v>1</v>
      </c>
      <c r="E346" s="33"/>
      <c r="F346" s="45" t="s">
        <v>712</v>
      </c>
      <c r="G346" s="59" t="s">
        <v>713</v>
      </c>
      <c r="H346" s="47">
        <f t="shared" si="7"/>
        <v>0</v>
      </c>
      <c r="I346" s="48">
        <f>SUM(I348:I350)</f>
        <v>0</v>
      </c>
      <c r="J346" s="48"/>
    </row>
    <row r="347" spans="1:10" ht="23.25" customHeight="1" hidden="1">
      <c r="A347" s="40"/>
      <c r="B347" s="32"/>
      <c r="C347" s="33"/>
      <c r="D347" s="33"/>
      <c r="E347" s="33"/>
      <c r="F347" s="45" t="s">
        <v>297</v>
      </c>
      <c r="G347" s="46"/>
      <c r="H347" s="47"/>
      <c r="I347" s="48"/>
      <c r="J347" s="48"/>
    </row>
    <row r="348" spans="1:10" ht="23.25" customHeight="1" hidden="1">
      <c r="A348" s="40"/>
      <c r="B348" s="32"/>
      <c r="C348" s="33"/>
      <c r="D348" s="33"/>
      <c r="E348" s="33">
        <v>4521</v>
      </c>
      <c r="F348" s="45" t="s">
        <v>282</v>
      </c>
      <c r="G348" s="46"/>
      <c r="H348" s="47">
        <f t="shared" si="7"/>
        <v>0</v>
      </c>
      <c r="I348" s="48"/>
      <c r="J348" s="48">
        <v>0</v>
      </c>
    </row>
    <row r="349" spans="1:10" ht="23.25" customHeight="1" hidden="1">
      <c r="A349" s="40"/>
      <c r="B349" s="32"/>
      <c r="C349" s="33"/>
      <c r="D349" s="33"/>
      <c r="E349" s="33">
        <v>5113</v>
      </c>
      <c r="F349" s="45" t="s">
        <v>917</v>
      </c>
      <c r="G349" s="46"/>
      <c r="H349" s="47">
        <f>SUM(I349:J349)</f>
        <v>0</v>
      </c>
      <c r="I349" s="48"/>
      <c r="J349" s="48"/>
    </row>
    <row r="350" spans="1:10" ht="23.25" customHeight="1" hidden="1">
      <c r="A350" s="40"/>
      <c r="B350" s="32"/>
      <c r="C350" s="33"/>
      <c r="D350" s="33"/>
      <c r="E350" s="33">
        <v>5129</v>
      </c>
      <c r="F350" s="45" t="s">
        <v>917</v>
      </c>
      <c r="G350" s="46"/>
      <c r="H350" s="47">
        <f t="shared" si="7"/>
        <v>0</v>
      </c>
      <c r="I350" s="48"/>
      <c r="J350" s="48"/>
    </row>
    <row r="351" spans="1:10" ht="23.25" customHeight="1" hidden="1">
      <c r="A351" s="40">
        <v>2620</v>
      </c>
      <c r="B351" s="32" t="s">
        <v>360</v>
      </c>
      <c r="C351" s="33">
        <v>2</v>
      </c>
      <c r="D351" s="33">
        <v>0</v>
      </c>
      <c r="E351" s="33"/>
      <c r="F351" s="41" t="s">
        <v>835</v>
      </c>
      <c r="G351" s="42" t="s">
        <v>715</v>
      </c>
      <c r="H351" s="47">
        <f t="shared" si="7"/>
        <v>0</v>
      </c>
      <c r="I351" s="48">
        <f>SUM(I352)</f>
        <v>0</v>
      </c>
      <c r="J351" s="48">
        <f>SUM(J352)</f>
        <v>0</v>
      </c>
    </row>
    <row r="352" spans="1:10" ht="23.25" customHeight="1" hidden="1">
      <c r="A352" s="40">
        <v>2621</v>
      </c>
      <c r="B352" s="32" t="s">
        <v>360</v>
      </c>
      <c r="C352" s="33">
        <v>2</v>
      </c>
      <c r="D352" s="33">
        <v>1</v>
      </c>
      <c r="E352" s="33"/>
      <c r="F352" s="45" t="s">
        <v>714</v>
      </c>
      <c r="G352" s="59" t="s">
        <v>716</v>
      </c>
      <c r="H352" s="47">
        <f t="shared" si="7"/>
        <v>0</v>
      </c>
      <c r="I352" s="48">
        <f>SUM(I354:I355)</f>
        <v>0</v>
      </c>
      <c r="J352" s="48">
        <f>SUM(J354:J355)</f>
        <v>0</v>
      </c>
    </row>
    <row r="353" spans="1:10" ht="23.25" customHeight="1" hidden="1">
      <c r="A353" s="40"/>
      <c r="B353" s="32"/>
      <c r="C353" s="33"/>
      <c r="D353" s="33"/>
      <c r="E353" s="33"/>
      <c r="F353" s="45" t="s">
        <v>297</v>
      </c>
      <c r="G353" s="46"/>
      <c r="H353" s="47">
        <f t="shared" si="7"/>
        <v>0</v>
      </c>
      <c r="I353" s="48"/>
      <c r="J353" s="48"/>
    </row>
    <row r="354" spans="1:10" ht="23.25" customHeight="1" hidden="1">
      <c r="A354" s="40"/>
      <c r="B354" s="32"/>
      <c r="C354" s="33"/>
      <c r="D354" s="33"/>
      <c r="E354" s="33"/>
      <c r="F354" s="45" t="s">
        <v>298</v>
      </c>
      <c r="G354" s="46"/>
      <c r="H354" s="47">
        <f t="shared" si="7"/>
        <v>0</v>
      </c>
      <c r="I354" s="48"/>
      <c r="J354" s="48"/>
    </row>
    <row r="355" spans="1:10" ht="23.25" customHeight="1" hidden="1">
      <c r="A355" s="40"/>
      <c r="B355" s="32"/>
      <c r="C355" s="33"/>
      <c r="D355" s="33"/>
      <c r="E355" s="33"/>
      <c r="F355" s="45" t="s">
        <v>298</v>
      </c>
      <c r="G355" s="46"/>
      <c r="H355" s="47">
        <f t="shared" si="7"/>
        <v>0</v>
      </c>
      <c r="I355" s="48"/>
      <c r="J355" s="48"/>
    </row>
    <row r="356" spans="1:10" ht="23.25" customHeight="1" hidden="1">
      <c r="A356" s="40">
        <v>2630</v>
      </c>
      <c r="B356" s="32" t="s">
        <v>360</v>
      </c>
      <c r="C356" s="33">
        <v>3</v>
      </c>
      <c r="D356" s="33">
        <v>0</v>
      </c>
      <c r="E356" s="33"/>
      <c r="F356" s="41" t="s">
        <v>836</v>
      </c>
      <c r="G356" s="42" t="s">
        <v>718</v>
      </c>
      <c r="H356" s="47">
        <f t="shared" si="7"/>
        <v>0</v>
      </c>
      <c r="I356" s="48">
        <f>SUM(I357)</f>
        <v>0</v>
      </c>
      <c r="J356" s="48">
        <f>SUM(J357)</f>
        <v>0</v>
      </c>
    </row>
    <row r="357" spans="1:10" ht="23.25" customHeight="1" hidden="1">
      <c r="A357" s="40">
        <v>2631</v>
      </c>
      <c r="B357" s="32" t="s">
        <v>360</v>
      </c>
      <c r="C357" s="33">
        <v>3</v>
      </c>
      <c r="D357" s="33">
        <v>1</v>
      </c>
      <c r="E357" s="33"/>
      <c r="F357" s="45" t="s">
        <v>719</v>
      </c>
      <c r="G357" s="42" t="s">
        <v>720</v>
      </c>
      <c r="H357" s="47">
        <f t="shared" si="7"/>
        <v>0</v>
      </c>
      <c r="I357" s="48">
        <f>SUM(I359:I360)</f>
        <v>0</v>
      </c>
      <c r="J357" s="48">
        <f>SUM(J359:J360)</f>
        <v>0</v>
      </c>
    </row>
    <row r="358" spans="1:10" ht="23.25" customHeight="1" hidden="1">
      <c r="A358" s="40"/>
      <c r="B358" s="32"/>
      <c r="C358" s="33"/>
      <c r="D358" s="33"/>
      <c r="E358" s="33"/>
      <c r="F358" s="45" t="s">
        <v>297</v>
      </c>
      <c r="G358" s="46"/>
      <c r="H358" s="47">
        <f t="shared" si="7"/>
        <v>0</v>
      </c>
      <c r="I358" s="48"/>
      <c r="J358" s="48"/>
    </row>
    <row r="359" spans="1:10" ht="23.25" customHeight="1" hidden="1">
      <c r="A359" s="40"/>
      <c r="B359" s="32"/>
      <c r="C359" s="33"/>
      <c r="D359" s="33"/>
      <c r="E359" s="40">
        <v>5113</v>
      </c>
      <c r="F359" s="45" t="s">
        <v>837</v>
      </c>
      <c r="G359" s="46"/>
      <c r="H359" s="47">
        <f t="shared" si="7"/>
        <v>0</v>
      </c>
      <c r="I359" s="48"/>
      <c r="J359" s="48"/>
    </row>
    <row r="360" spans="1:10" ht="23.25" customHeight="1" hidden="1">
      <c r="A360" s="40"/>
      <c r="B360" s="32"/>
      <c r="C360" s="33"/>
      <c r="D360" s="33"/>
      <c r="E360" s="40">
        <v>5134</v>
      </c>
      <c r="F360" s="66" t="s">
        <v>279</v>
      </c>
      <c r="G360" s="46"/>
      <c r="H360" s="47">
        <f t="shared" si="7"/>
        <v>0</v>
      </c>
      <c r="I360" s="48"/>
      <c r="J360" s="48"/>
    </row>
    <row r="361" spans="1:10" ht="17.25" customHeight="1">
      <c r="A361" s="40">
        <v>2640</v>
      </c>
      <c r="B361" s="32" t="s">
        <v>360</v>
      </c>
      <c r="C361" s="33">
        <v>4</v>
      </c>
      <c r="D361" s="33">
        <v>0</v>
      </c>
      <c r="E361" s="33"/>
      <c r="F361" s="41" t="s">
        <v>838</v>
      </c>
      <c r="G361" s="42" t="s">
        <v>722</v>
      </c>
      <c r="H361" s="47">
        <f t="shared" si="7"/>
        <v>39659</v>
      </c>
      <c r="I361" s="48">
        <f>SUM(I362)</f>
        <v>0</v>
      </c>
      <c r="J361" s="48">
        <f>J362</f>
        <v>39659</v>
      </c>
    </row>
    <row r="362" spans="1:10" ht="19.5" customHeight="1">
      <c r="A362" s="40">
        <v>2641</v>
      </c>
      <c r="B362" s="32" t="s">
        <v>360</v>
      </c>
      <c r="C362" s="33">
        <v>4</v>
      </c>
      <c r="D362" s="33">
        <v>1</v>
      </c>
      <c r="E362" s="33"/>
      <c r="F362" s="45" t="s">
        <v>723</v>
      </c>
      <c r="G362" s="59" t="s">
        <v>724</v>
      </c>
      <c r="H362" s="47">
        <f t="shared" si="7"/>
        <v>39659</v>
      </c>
      <c r="I362" s="48">
        <f>SUM(I363:I365)</f>
        <v>0</v>
      </c>
      <c r="J362" s="48">
        <f>SUM(J363:J365)</f>
        <v>39659</v>
      </c>
    </row>
    <row r="363" spans="1:10" ht="36" customHeight="1" hidden="1">
      <c r="A363" s="40"/>
      <c r="B363" s="32"/>
      <c r="C363" s="33"/>
      <c r="D363" s="33"/>
      <c r="E363" s="33"/>
      <c r="F363" s="45" t="s">
        <v>297</v>
      </c>
      <c r="G363" s="46"/>
      <c r="H363" s="47">
        <f t="shared" si="7"/>
        <v>0</v>
      </c>
      <c r="I363" s="48"/>
      <c r="J363" s="48"/>
    </row>
    <row r="364" spans="1:10" ht="24">
      <c r="A364" s="40"/>
      <c r="B364" s="32"/>
      <c r="C364" s="33"/>
      <c r="D364" s="33"/>
      <c r="E364" s="40">
        <v>5113</v>
      </c>
      <c r="F364" s="45" t="s">
        <v>917</v>
      </c>
      <c r="G364" s="46"/>
      <c r="H364" s="47">
        <f>SUM(I364:J364)</f>
        <v>23659</v>
      </c>
      <c r="I364" s="47"/>
      <c r="J364" s="48">
        <f>'[3]2021'!$BB$30</f>
        <v>23659</v>
      </c>
    </row>
    <row r="365" spans="1:10" ht="25.5" customHeight="1">
      <c r="A365" s="40"/>
      <c r="B365" s="32"/>
      <c r="C365" s="33"/>
      <c r="D365" s="33"/>
      <c r="E365" s="68">
        <v>5122</v>
      </c>
      <c r="F365" s="45" t="s">
        <v>917</v>
      </c>
      <c r="G365" s="46"/>
      <c r="H365" s="47">
        <f t="shared" si="7"/>
        <v>16000</v>
      </c>
      <c r="I365" s="48"/>
      <c r="J365" s="48">
        <f>'[3]2021'!$BC$30</f>
        <v>16000</v>
      </c>
    </row>
    <row r="366" spans="1:10" ht="23.25" customHeight="1" hidden="1">
      <c r="A366" s="40">
        <v>2650</v>
      </c>
      <c r="B366" s="32" t="s">
        <v>360</v>
      </c>
      <c r="C366" s="33">
        <v>5</v>
      </c>
      <c r="D366" s="33">
        <v>0</v>
      </c>
      <c r="E366" s="33"/>
      <c r="F366" s="41" t="s">
        <v>839</v>
      </c>
      <c r="G366" s="42" t="s">
        <v>730</v>
      </c>
      <c r="H366" s="47">
        <f aca="true" t="shared" si="8" ref="H366:H430">SUM(I366:J366)</f>
        <v>0</v>
      </c>
      <c r="I366" s="48">
        <f>SUM(I367)</f>
        <v>0</v>
      </c>
      <c r="J366" s="48">
        <f>SUM(J367)</f>
        <v>0</v>
      </c>
    </row>
    <row r="367" spans="1:10" ht="23.25" customHeight="1" hidden="1">
      <c r="A367" s="40">
        <v>2651</v>
      </c>
      <c r="B367" s="32" t="s">
        <v>360</v>
      </c>
      <c r="C367" s="33">
        <v>5</v>
      </c>
      <c r="D367" s="33">
        <v>1</v>
      </c>
      <c r="E367" s="33"/>
      <c r="F367" s="45" t="s">
        <v>729</v>
      </c>
      <c r="G367" s="59" t="s">
        <v>731</v>
      </c>
      <c r="H367" s="47">
        <f t="shared" si="8"/>
        <v>0</v>
      </c>
      <c r="I367" s="48">
        <f>SUM(I369:I370)</f>
        <v>0</v>
      </c>
      <c r="J367" s="48">
        <f>SUM(J369:J370)</f>
        <v>0</v>
      </c>
    </row>
    <row r="368" spans="1:10" ht="23.25" customHeight="1" hidden="1">
      <c r="A368" s="40"/>
      <c r="B368" s="32"/>
      <c r="C368" s="33"/>
      <c r="D368" s="33"/>
      <c r="E368" s="33"/>
      <c r="F368" s="45" t="s">
        <v>297</v>
      </c>
      <c r="G368" s="46"/>
      <c r="H368" s="47">
        <f t="shared" si="8"/>
        <v>0</v>
      </c>
      <c r="I368" s="48"/>
      <c r="J368" s="48"/>
    </row>
    <row r="369" spans="1:10" ht="23.25" customHeight="1" hidden="1">
      <c r="A369" s="40"/>
      <c r="B369" s="32"/>
      <c r="C369" s="33"/>
      <c r="D369" s="33"/>
      <c r="E369" s="33"/>
      <c r="F369" s="45" t="s">
        <v>298</v>
      </c>
      <c r="G369" s="46"/>
      <c r="H369" s="47">
        <f t="shared" si="8"/>
        <v>0</v>
      </c>
      <c r="I369" s="48"/>
      <c r="J369" s="48"/>
    </row>
    <row r="370" spans="1:10" ht="23.25" customHeight="1" hidden="1">
      <c r="A370" s="40"/>
      <c r="B370" s="32"/>
      <c r="C370" s="33"/>
      <c r="D370" s="33"/>
      <c r="E370" s="33"/>
      <c r="F370" s="45" t="s">
        <v>298</v>
      </c>
      <c r="G370" s="46"/>
      <c r="H370" s="47">
        <f t="shared" si="8"/>
        <v>0</v>
      </c>
      <c r="I370" s="48"/>
      <c r="J370" s="48"/>
    </row>
    <row r="371" spans="1:10" ht="23.25" customHeight="1">
      <c r="A371" s="40">
        <v>2660</v>
      </c>
      <c r="B371" s="32" t="s">
        <v>360</v>
      </c>
      <c r="C371" s="33">
        <v>6</v>
      </c>
      <c r="D371" s="33">
        <v>0</v>
      </c>
      <c r="E371" s="33"/>
      <c r="F371" s="41" t="s">
        <v>840</v>
      </c>
      <c r="G371" s="64" t="s">
        <v>733</v>
      </c>
      <c r="H371" s="48">
        <f t="shared" si="8"/>
        <v>8638</v>
      </c>
      <c r="I371" s="48">
        <f>I372</f>
        <v>5400</v>
      </c>
      <c r="J371" s="48">
        <f>J372</f>
        <v>3238</v>
      </c>
    </row>
    <row r="372" spans="1:10" ht="23.25" customHeight="1">
      <c r="A372" s="40">
        <v>2661</v>
      </c>
      <c r="B372" s="32" t="s">
        <v>360</v>
      </c>
      <c r="C372" s="33">
        <v>6</v>
      </c>
      <c r="D372" s="33">
        <v>1</v>
      </c>
      <c r="E372" s="33"/>
      <c r="F372" s="45" t="s">
        <v>732</v>
      </c>
      <c r="G372" s="59" t="s">
        <v>734</v>
      </c>
      <c r="H372" s="47">
        <f t="shared" si="8"/>
        <v>8638</v>
      </c>
      <c r="I372" s="48">
        <f>I373+I374</f>
        <v>5400</v>
      </c>
      <c r="J372" s="48">
        <f>J375</f>
        <v>3238</v>
      </c>
    </row>
    <row r="373" spans="1:10" ht="23.25" customHeight="1" hidden="1">
      <c r="A373" s="40"/>
      <c r="B373" s="32"/>
      <c r="C373" s="33"/>
      <c r="D373" s="33"/>
      <c r="E373" s="33">
        <v>4521</v>
      </c>
      <c r="F373" s="45" t="s">
        <v>875</v>
      </c>
      <c r="G373" s="46"/>
      <c r="H373" s="47">
        <f>I373</f>
        <v>0</v>
      </c>
      <c r="I373" s="48">
        <v>0</v>
      </c>
      <c r="J373" s="48"/>
    </row>
    <row r="374" spans="1:10" ht="15.75">
      <c r="A374" s="40"/>
      <c r="B374" s="32"/>
      <c r="C374" s="33"/>
      <c r="D374" s="33"/>
      <c r="E374" s="40">
        <v>4241</v>
      </c>
      <c r="F374" s="45" t="s">
        <v>347</v>
      </c>
      <c r="G374" s="46"/>
      <c r="H374" s="47">
        <f>I374</f>
        <v>5400</v>
      </c>
      <c r="I374" s="48">
        <f>'[3]2021'!$AC$31</f>
        <v>5400</v>
      </c>
      <c r="J374" s="48"/>
    </row>
    <row r="375" spans="1:10" ht="23.25" customHeight="1">
      <c r="A375" s="40"/>
      <c r="B375" s="32"/>
      <c r="C375" s="33"/>
      <c r="D375" s="33"/>
      <c r="E375" s="33">
        <v>5134</v>
      </c>
      <c r="F375" s="45" t="s">
        <v>876</v>
      </c>
      <c r="G375" s="46"/>
      <c r="H375" s="47">
        <f>J375</f>
        <v>3238</v>
      </c>
      <c r="I375" s="48"/>
      <c r="J375" s="48">
        <f>'[1]2020'!$BC$32+'[3]Hamaynq'!$C$46+'[3]Hamaynq'!$C$84</f>
        <v>3238</v>
      </c>
    </row>
    <row r="376" spans="1:10" ht="23.25" customHeight="1" hidden="1">
      <c r="A376" s="40"/>
      <c r="B376" s="32"/>
      <c r="C376" s="33"/>
      <c r="D376" s="33"/>
      <c r="E376" s="33">
        <v>8111</v>
      </c>
      <c r="F376" s="45" t="s">
        <v>297</v>
      </c>
      <c r="G376" s="46"/>
      <c r="H376" s="47">
        <f t="shared" si="8"/>
        <v>0</v>
      </c>
      <c r="I376" s="47"/>
      <c r="J376" s="47">
        <v>0</v>
      </c>
    </row>
    <row r="377" spans="1:10" ht="23.25" customHeight="1" hidden="1">
      <c r="A377" s="40"/>
      <c r="B377" s="32"/>
      <c r="C377" s="33"/>
      <c r="D377" s="33"/>
      <c r="E377" s="33"/>
      <c r="F377" s="45" t="s">
        <v>298</v>
      </c>
      <c r="G377" s="46"/>
      <c r="H377" s="47">
        <f t="shared" si="8"/>
        <v>0</v>
      </c>
      <c r="I377" s="48"/>
      <c r="J377" s="48"/>
    </row>
    <row r="378" spans="1:10" ht="23.25" customHeight="1" hidden="1">
      <c r="A378" s="40"/>
      <c r="B378" s="32"/>
      <c r="C378" s="33"/>
      <c r="D378" s="33"/>
      <c r="E378" s="33"/>
      <c r="F378" s="45" t="s">
        <v>298</v>
      </c>
      <c r="G378" s="46"/>
      <c r="H378" s="47">
        <f t="shared" si="8"/>
        <v>0</v>
      </c>
      <c r="I378" s="48"/>
      <c r="J378" s="48"/>
    </row>
    <row r="379" spans="1:10" s="38" customFormat="1" ht="23.25" customHeight="1" hidden="1">
      <c r="A379" s="31">
        <v>2700</v>
      </c>
      <c r="B379" s="32" t="s">
        <v>361</v>
      </c>
      <c r="C379" s="33">
        <v>0</v>
      </c>
      <c r="D379" s="33">
        <v>0</v>
      </c>
      <c r="E379" s="33"/>
      <c r="F379" s="65" t="s">
        <v>1015</v>
      </c>
      <c r="G379" s="63" t="s">
        <v>735</v>
      </c>
      <c r="H379" s="47">
        <f t="shared" si="8"/>
        <v>0</v>
      </c>
      <c r="I379" s="47">
        <f>SUM(I380+I393+I410+I427+I432+I437)</f>
        <v>0</v>
      </c>
      <c r="J379" s="47">
        <f>SUM(J380+J393+J410+J427+J432+J437)</f>
        <v>0</v>
      </c>
    </row>
    <row r="380" spans="1:10" ht="23.25" customHeight="1" hidden="1">
      <c r="A380" s="40">
        <v>2710</v>
      </c>
      <c r="B380" s="32" t="s">
        <v>361</v>
      </c>
      <c r="C380" s="33">
        <v>1</v>
      </c>
      <c r="D380" s="33">
        <v>0</v>
      </c>
      <c r="E380" s="33"/>
      <c r="F380" s="41" t="s">
        <v>841</v>
      </c>
      <c r="G380" s="42" t="s">
        <v>737</v>
      </c>
      <c r="H380" s="47">
        <f t="shared" si="8"/>
        <v>0</v>
      </c>
      <c r="I380" s="48">
        <f>SUM(I381+I385+I389)</f>
        <v>0</v>
      </c>
      <c r="J380" s="48">
        <f>SUM(J381+J385+J389)</f>
        <v>0</v>
      </c>
    </row>
    <row r="381" spans="1:10" ht="23.25" customHeight="1" hidden="1">
      <c r="A381" s="40">
        <v>2711</v>
      </c>
      <c r="B381" s="32" t="s">
        <v>361</v>
      </c>
      <c r="C381" s="33">
        <v>1</v>
      </c>
      <c r="D381" s="33">
        <v>1</v>
      </c>
      <c r="E381" s="33"/>
      <c r="F381" s="45" t="s">
        <v>738</v>
      </c>
      <c r="G381" s="59" t="s">
        <v>739</v>
      </c>
      <c r="H381" s="47">
        <f t="shared" si="8"/>
        <v>0</v>
      </c>
      <c r="I381" s="48">
        <f>SUM(I383:I384)</f>
        <v>0</v>
      </c>
      <c r="J381" s="48">
        <f>SUM(J383:J384)</f>
        <v>0</v>
      </c>
    </row>
    <row r="382" spans="1:10" ht="23.25" customHeight="1" hidden="1">
      <c r="A382" s="40"/>
      <c r="B382" s="32"/>
      <c r="C382" s="33"/>
      <c r="D382" s="33"/>
      <c r="E382" s="33"/>
      <c r="F382" s="45" t="s">
        <v>297</v>
      </c>
      <c r="G382" s="46"/>
      <c r="H382" s="47">
        <f t="shared" si="8"/>
        <v>0</v>
      </c>
      <c r="I382" s="48"/>
      <c r="J382" s="48"/>
    </row>
    <row r="383" spans="1:10" ht="23.25" customHeight="1" hidden="1">
      <c r="A383" s="40"/>
      <c r="B383" s="32"/>
      <c r="C383" s="33"/>
      <c r="D383" s="33"/>
      <c r="E383" s="33"/>
      <c r="F383" s="45" t="s">
        <v>298</v>
      </c>
      <c r="G383" s="46"/>
      <c r="H383" s="47">
        <f t="shared" si="8"/>
        <v>0</v>
      </c>
      <c r="I383" s="48"/>
      <c r="J383" s="48"/>
    </row>
    <row r="384" spans="1:10" ht="23.25" customHeight="1" hidden="1">
      <c r="A384" s="40"/>
      <c r="B384" s="32"/>
      <c r="C384" s="33"/>
      <c r="D384" s="33"/>
      <c r="E384" s="33"/>
      <c r="F384" s="45" t="s">
        <v>298</v>
      </c>
      <c r="G384" s="46"/>
      <c r="H384" s="47">
        <f t="shared" si="8"/>
        <v>0</v>
      </c>
      <c r="I384" s="48"/>
      <c r="J384" s="48"/>
    </row>
    <row r="385" spans="1:10" ht="23.25" customHeight="1" hidden="1">
      <c r="A385" s="40">
        <v>2712</v>
      </c>
      <c r="B385" s="32" t="s">
        <v>361</v>
      </c>
      <c r="C385" s="33">
        <v>1</v>
      </c>
      <c r="D385" s="33">
        <v>2</v>
      </c>
      <c r="E385" s="33"/>
      <c r="F385" s="45" t="s">
        <v>740</v>
      </c>
      <c r="G385" s="59" t="s">
        <v>741</v>
      </c>
      <c r="H385" s="47">
        <f t="shared" si="8"/>
        <v>0</v>
      </c>
      <c r="I385" s="48">
        <f>SUM(I387:I388)</f>
        <v>0</v>
      </c>
      <c r="J385" s="48">
        <f>SUM(J387:J388)</f>
        <v>0</v>
      </c>
    </row>
    <row r="386" spans="1:10" ht="23.25" customHeight="1" hidden="1">
      <c r="A386" s="40"/>
      <c r="B386" s="32"/>
      <c r="C386" s="33"/>
      <c r="D386" s="33"/>
      <c r="E386" s="33"/>
      <c r="F386" s="45" t="s">
        <v>297</v>
      </c>
      <c r="G386" s="46"/>
      <c r="H386" s="47">
        <f t="shared" si="8"/>
        <v>0</v>
      </c>
      <c r="I386" s="48"/>
      <c r="J386" s="48"/>
    </row>
    <row r="387" spans="1:10" ht="23.25" customHeight="1" hidden="1">
      <c r="A387" s="40"/>
      <c r="B387" s="32"/>
      <c r="C387" s="33"/>
      <c r="D387" s="33"/>
      <c r="E387" s="33"/>
      <c r="F387" s="45" t="s">
        <v>298</v>
      </c>
      <c r="G387" s="46"/>
      <c r="H387" s="47">
        <f t="shared" si="8"/>
        <v>0</v>
      </c>
      <c r="I387" s="48"/>
      <c r="J387" s="48"/>
    </row>
    <row r="388" spans="1:10" ht="23.25" customHeight="1" hidden="1">
      <c r="A388" s="40"/>
      <c r="B388" s="32"/>
      <c r="C388" s="33"/>
      <c r="D388" s="33"/>
      <c r="E388" s="33"/>
      <c r="F388" s="45" t="s">
        <v>298</v>
      </c>
      <c r="G388" s="46"/>
      <c r="H388" s="47">
        <f t="shared" si="8"/>
        <v>0</v>
      </c>
      <c r="I388" s="48"/>
      <c r="J388" s="48"/>
    </row>
    <row r="389" spans="1:10" ht="23.25" customHeight="1" hidden="1">
      <c r="A389" s="40">
        <v>2713</v>
      </c>
      <c r="B389" s="32" t="s">
        <v>361</v>
      </c>
      <c r="C389" s="33">
        <v>1</v>
      </c>
      <c r="D389" s="33">
        <v>3</v>
      </c>
      <c r="E389" s="33"/>
      <c r="F389" s="45" t="s">
        <v>183</v>
      </c>
      <c r="G389" s="59" t="s">
        <v>742</v>
      </c>
      <c r="H389" s="47">
        <f t="shared" si="8"/>
        <v>0</v>
      </c>
      <c r="I389" s="48">
        <f>SUM(I391:I392)</f>
        <v>0</v>
      </c>
      <c r="J389" s="48">
        <f>SUM(J391:J392)</f>
        <v>0</v>
      </c>
    </row>
    <row r="390" spans="1:10" ht="23.25" customHeight="1" hidden="1">
      <c r="A390" s="40"/>
      <c r="B390" s="32"/>
      <c r="C390" s="33"/>
      <c r="D390" s="33"/>
      <c r="E390" s="33"/>
      <c r="F390" s="45" t="s">
        <v>297</v>
      </c>
      <c r="G390" s="46"/>
      <c r="H390" s="47">
        <f t="shared" si="8"/>
        <v>0</v>
      </c>
      <c r="I390" s="48"/>
      <c r="J390" s="48"/>
    </row>
    <row r="391" spans="1:10" ht="23.25" customHeight="1" hidden="1">
      <c r="A391" s="40"/>
      <c r="B391" s="32"/>
      <c r="C391" s="33"/>
      <c r="D391" s="33"/>
      <c r="E391" s="33"/>
      <c r="F391" s="45" t="s">
        <v>298</v>
      </c>
      <c r="G391" s="46"/>
      <c r="H391" s="47">
        <f t="shared" si="8"/>
        <v>0</v>
      </c>
      <c r="I391" s="48"/>
      <c r="J391" s="48"/>
    </row>
    <row r="392" spans="1:10" ht="23.25" customHeight="1" hidden="1">
      <c r="A392" s="40"/>
      <c r="B392" s="32"/>
      <c r="C392" s="33"/>
      <c r="D392" s="33"/>
      <c r="E392" s="33"/>
      <c r="F392" s="45" t="s">
        <v>298</v>
      </c>
      <c r="G392" s="46"/>
      <c r="H392" s="47">
        <f t="shared" si="8"/>
        <v>0</v>
      </c>
      <c r="I392" s="48"/>
      <c r="J392" s="48"/>
    </row>
    <row r="393" spans="1:10" ht="23.25" customHeight="1" hidden="1">
      <c r="A393" s="40">
        <v>2720</v>
      </c>
      <c r="B393" s="32" t="s">
        <v>361</v>
      </c>
      <c r="C393" s="33">
        <v>2</v>
      </c>
      <c r="D393" s="33">
        <v>0</v>
      </c>
      <c r="E393" s="33"/>
      <c r="F393" s="41" t="s">
        <v>842</v>
      </c>
      <c r="G393" s="42" t="s">
        <v>743</v>
      </c>
      <c r="H393" s="47">
        <f t="shared" si="8"/>
        <v>0</v>
      </c>
      <c r="I393" s="48">
        <f>SUM(I394,I398,I402,I406)</f>
        <v>0</v>
      </c>
      <c r="J393" s="48">
        <f>SUM(J394,J398,J402,J406)</f>
        <v>0</v>
      </c>
    </row>
    <row r="394" spans="1:10" ht="23.25" customHeight="1" hidden="1">
      <c r="A394" s="40">
        <v>2721</v>
      </c>
      <c r="B394" s="32" t="s">
        <v>361</v>
      </c>
      <c r="C394" s="33">
        <v>2</v>
      </c>
      <c r="D394" s="33">
        <v>1</v>
      </c>
      <c r="E394" s="33"/>
      <c r="F394" s="45" t="s">
        <v>744</v>
      </c>
      <c r="G394" s="59" t="s">
        <v>745</v>
      </c>
      <c r="H394" s="47">
        <f t="shared" si="8"/>
        <v>0</v>
      </c>
      <c r="I394" s="48">
        <f>SUM(I396:I397)</f>
        <v>0</v>
      </c>
      <c r="J394" s="48">
        <f>SUM(J396:J397)</f>
        <v>0</v>
      </c>
    </row>
    <row r="395" spans="1:10" ht="23.25" customHeight="1" hidden="1">
      <c r="A395" s="40"/>
      <c r="B395" s="32"/>
      <c r="C395" s="33"/>
      <c r="D395" s="33"/>
      <c r="E395" s="33"/>
      <c r="F395" s="45" t="s">
        <v>297</v>
      </c>
      <c r="G395" s="46"/>
      <c r="H395" s="47">
        <f t="shared" si="8"/>
        <v>0</v>
      </c>
      <c r="I395" s="48"/>
      <c r="J395" s="48"/>
    </row>
    <row r="396" spans="1:10" ht="23.25" customHeight="1" hidden="1">
      <c r="A396" s="40"/>
      <c r="B396" s="32"/>
      <c r="C396" s="33"/>
      <c r="D396" s="33"/>
      <c r="E396" s="33"/>
      <c r="F396" s="45" t="s">
        <v>298</v>
      </c>
      <c r="G396" s="46"/>
      <c r="H396" s="47">
        <f t="shared" si="8"/>
        <v>0</v>
      </c>
      <c r="I396" s="48"/>
      <c r="J396" s="48"/>
    </row>
    <row r="397" spans="1:10" ht="23.25" customHeight="1" hidden="1">
      <c r="A397" s="40"/>
      <c r="B397" s="32"/>
      <c r="C397" s="33"/>
      <c r="D397" s="33"/>
      <c r="E397" s="33"/>
      <c r="F397" s="45" t="s">
        <v>298</v>
      </c>
      <c r="G397" s="46"/>
      <c r="H397" s="47">
        <f t="shared" si="8"/>
        <v>0</v>
      </c>
      <c r="I397" s="48"/>
      <c r="J397" s="48"/>
    </row>
    <row r="398" spans="1:10" ht="23.25" customHeight="1" hidden="1">
      <c r="A398" s="40">
        <v>2722</v>
      </c>
      <c r="B398" s="32" t="s">
        <v>361</v>
      </c>
      <c r="C398" s="33">
        <v>2</v>
      </c>
      <c r="D398" s="33">
        <v>2</v>
      </c>
      <c r="E398" s="33"/>
      <c r="F398" s="45" t="s">
        <v>746</v>
      </c>
      <c r="G398" s="59" t="s">
        <v>747</v>
      </c>
      <c r="H398" s="47">
        <f t="shared" si="8"/>
        <v>0</v>
      </c>
      <c r="I398" s="48">
        <f>SUM(I400:I401)</f>
        <v>0</v>
      </c>
      <c r="J398" s="48">
        <f>SUM(J400:J401)</f>
        <v>0</v>
      </c>
    </row>
    <row r="399" spans="1:10" ht="23.25" customHeight="1" hidden="1">
      <c r="A399" s="40"/>
      <c r="B399" s="32"/>
      <c r="C399" s="33"/>
      <c r="D399" s="33"/>
      <c r="E399" s="33"/>
      <c r="F399" s="45" t="s">
        <v>297</v>
      </c>
      <c r="G399" s="46"/>
      <c r="H399" s="47">
        <f t="shared" si="8"/>
        <v>0</v>
      </c>
      <c r="I399" s="48"/>
      <c r="J399" s="48"/>
    </row>
    <row r="400" spans="1:10" ht="23.25" customHeight="1" hidden="1">
      <c r="A400" s="40"/>
      <c r="B400" s="32"/>
      <c r="C400" s="33"/>
      <c r="D400" s="33"/>
      <c r="E400" s="33"/>
      <c r="F400" s="45" t="s">
        <v>298</v>
      </c>
      <c r="G400" s="46"/>
      <c r="H400" s="47">
        <f t="shared" si="8"/>
        <v>0</v>
      </c>
      <c r="I400" s="48"/>
      <c r="J400" s="48"/>
    </row>
    <row r="401" spans="1:10" ht="23.25" customHeight="1" hidden="1">
      <c r="A401" s="40"/>
      <c r="B401" s="32"/>
      <c r="C401" s="33"/>
      <c r="D401" s="33"/>
      <c r="E401" s="33"/>
      <c r="F401" s="45" t="s">
        <v>298</v>
      </c>
      <c r="G401" s="46"/>
      <c r="H401" s="47">
        <f t="shared" si="8"/>
        <v>0</v>
      </c>
      <c r="I401" s="48"/>
      <c r="J401" s="48"/>
    </row>
    <row r="402" spans="1:10" ht="23.25" customHeight="1" hidden="1">
      <c r="A402" s="40">
        <v>2723</v>
      </c>
      <c r="B402" s="32" t="s">
        <v>361</v>
      </c>
      <c r="C402" s="33">
        <v>2</v>
      </c>
      <c r="D402" s="33">
        <v>3</v>
      </c>
      <c r="E402" s="33"/>
      <c r="F402" s="45" t="s">
        <v>184</v>
      </c>
      <c r="G402" s="59" t="s">
        <v>748</v>
      </c>
      <c r="H402" s="47">
        <f t="shared" si="8"/>
        <v>0</v>
      </c>
      <c r="I402" s="48">
        <f>SUM(I404:I405)</f>
        <v>0</v>
      </c>
      <c r="J402" s="48">
        <f>SUM(J404:J405)</f>
        <v>0</v>
      </c>
    </row>
    <row r="403" spans="1:10" ht="23.25" customHeight="1" hidden="1">
      <c r="A403" s="40"/>
      <c r="B403" s="32"/>
      <c r="C403" s="33"/>
      <c r="D403" s="33"/>
      <c r="E403" s="33"/>
      <c r="F403" s="45" t="s">
        <v>297</v>
      </c>
      <c r="G403" s="46"/>
      <c r="H403" s="47">
        <f t="shared" si="8"/>
        <v>0</v>
      </c>
      <c r="I403" s="48"/>
      <c r="J403" s="48"/>
    </row>
    <row r="404" spans="1:10" ht="23.25" customHeight="1" hidden="1">
      <c r="A404" s="40"/>
      <c r="B404" s="32"/>
      <c r="C404" s="33"/>
      <c r="D404" s="33"/>
      <c r="E404" s="33"/>
      <c r="F404" s="45" t="s">
        <v>298</v>
      </c>
      <c r="G404" s="46"/>
      <c r="H404" s="47">
        <f t="shared" si="8"/>
        <v>0</v>
      </c>
      <c r="I404" s="48"/>
      <c r="J404" s="48"/>
    </row>
    <row r="405" spans="1:10" ht="23.25" customHeight="1" hidden="1">
      <c r="A405" s="40"/>
      <c r="B405" s="32"/>
      <c r="C405" s="33"/>
      <c r="D405" s="33"/>
      <c r="E405" s="33"/>
      <c r="F405" s="45" t="s">
        <v>298</v>
      </c>
      <c r="G405" s="46"/>
      <c r="H405" s="47">
        <f t="shared" si="8"/>
        <v>0</v>
      </c>
      <c r="I405" s="48"/>
      <c r="J405" s="48"/>
    </row>
    <row r="406" spans="1:10" ht="23.25" customHeight="1" hidden="1">
      <c r="A406" s="40">
        <v>2724</v>
      </c>
      <c r="B406" s="32" t="s">
        <v>361</v>
      </c>
      <c r="C406" s="33">
        <v>2</v>
      </c>
      <c r="D406" s="33">
        <v>4</v>
      </c>
      <c r="E406" s="33"/>
      <c r="F406" s="45" t="s">
        <v>749</v>
      </c>
      <c r="G406" s="59" t="s">
        <v>750</v>
      </c>
      <c r="H406" s="47">
        <f t="shared" si="8"/>
        <v>0</v>
      </c>
      <c r="I406" s="48">
        <f>SUM(I408:I409)</f>
        <v>0</v>
      </c>
      <c r="J406" s="48">
        <f>SUM(J408:J409)</f>
        <v>0</v>
      </c>
    </row>
    <row r="407" spans="1:10" ht="23.25" customHeight="1" hidden="1">
      <c r="A407" s="40"/>
      <c r="B407" s="32"/>
      <c r="C407" s="33"/>
      <c r="D407" s="33"/>
      <c r="E407" s="33"/>
      <c r="F407" s="45" t="s">
        <v>297</v>
      </c>
      <c r="G407" s="46"/>
      <c r="H407" s="47">
        <f t="shared" si="8"/>
        <v>0</v>
      </c>
      <c r="I407" s="48"/>
      <c r="J407" s="48"/>
    </row>
    <row r="408" spans="1:10" ht="23.25" customHeight="1" hidden="1">
      <c r="A408" s="40"/>
      <c r="B408" s="32"/>
      <c r="C408" s="33"/>
      <c r="D408" s="33"/>
      <c r="E408" s="33"/>
      <c r="F408" s="45" t="s">
        <v>298</v>
      </c>
      <c r="G408" s="46"/>
      <c r="H408" s="47">
        <f t="shared" si="8"/>
        <v>0</v>
      </c>
      <c r="I408" s="48"/>
      <c r="J408" s="48"/>
    </row>
    <row r="409" spans="1:10" ht="23.25" customHeight="1" hidden="1">
      <c r="A409" s="40"/>
      <c r="B409" s="32"/>
      <c r="C409" s="33"/>
      <c r="D409" s="33"/>
      <c r="E409" s="33"/>
      <c r="F409" s="45" t="s">
        <v>298</v>
      </c>
      <c r="G409" s="46"/>
      <c r="H409" s="47">
        <f t="shared" si="8"/>
        <v>0</v>
      </c>
      <c r="I409" s="48"/>
      <c r="J409" s="48"/>
    </row>
    <row r="410" spans="1:10" ht="23.25" customHeight="1" hidden="1">
      <c r="A410" s="40">
        <v>2730</v>
      </c>
      <c r="B410" s="32" t="s">
        <v>361</v>
      </c>
      <c r="C410" s="33">
        <v>3</v>
      </c>
      <c r="D410" s="33">
        <v>0</v>
      </c>
      <c r="E410" s="33"/>
      <c r="F410" s="41" t="s">
        <v>843</v>
      </c>
      <c r="G410" s="42" t="s">
        <v>754</v>
      </c>
      <c r="H410" s="47">
        <f t="shared" si="8"/>
        <v>0</v>
      </c>
      <c r="I410" s="48">
        <f>SUM(I411,I415,I419,I423)</f>
        <v>0</v>
      </c>
      <c r="J410" s="48">
        <f>SUM(J411,J415,J419,J423)</f>
        <v>0</v>
      </c>
    </row>
    <row r="411" spans="1:10" ht="23.25" customHeight="1" hidden="1">
      <c r="A411" s="40">
        <v>2731</v>
      </c>
      <c r="B411" s="32" t="s">
        <v>361</v>
      </c>
      <c r="C411" s="33">
        <v>3</v>
      </c>
      <c r="D411" s="33">
        <v>1</v>
      </c>
      <c r="E411" s="33"/>
      <c r="F411" s="45" t="s">
        <v>755</v>
      </c>
      <c r="G411" s="46" t="s">
        <v>756</v>
      </c>
      <c r="H411" s="47">
        <f t="shared" si="8"/>
        <v>0</v>
      </c>
      <c r="I411" s="48">
        <f>SUM(I413:I414)</f>
        <v>0</v>
      </c>
      <c r="J411" s="48">
        <f>SUM(J413:J414)</f>
        <v>0</v>
      </c>
    </row>
    <row r="412" spans="1:10" ht="23.25" customHeight="1" hidden="1">
      <c r="A412" s="40"/>
      <c r="B412" s="32"/>
      <c r="C412" s="33"/>
      <c r="D412" s="33"/>
      <c r="E412" s="33"/>
      <c r="F412" s="45" t="s">
        <v>297</v>
      </c>
      <c r="G412" s="46"/>
      <c r="H412" s="47">
        <f t="shared" si="8"/>
        <v>0</v>
      </c>
      <c r="I412" s="48"/>
      <c r="J412" s="48"/>
    </row>
    <row r="413" spans="1:10" ht="23.25" customHeight="1" hidden="1">
      <c r="A413" s="40"/>
      <c r="B413" s="32"/>
      <c r="C413" s="33"/>
      <c r="D413" s="33"/>
      <c r="E413" s="33"/>
      <c r="F413" s="45" t="s">
        <v>298</v>
      </c>
      <c r="G413" s="46"/>
      <c r="H413" s="47">
        <f t="shared" si="8"/>
        <v>0</v>
      </c>
      <c r="I413" s="48"/>
      <c r="J413" s="48"/>
    </row>
    <row r="414" spans="1:10" ht="23.25" customHeight="1" hidden="1">
      <c r="A414" s="40"/>
      <c r="B414" s="32"/>
      <c r="C414" s="33"/>
      <c r="D414" s="33"/>
      <c r="E414" s="33"/>
      <c r="F414" s="45" t="s">
        <v>298</v>
      </c>
      <c r="G414" s="46"/>
      <c r="H414" s="47">
        <f t="shared" si="8"/>
        <v>0</v>
      </c>
      <c r="I414" s="48"/>
      <c r="J414" s="48"/>
    </row>
    <row r="415" spans="1:10" ht="23.25" customHeight="1" hidden="1">
      <c r="A415" s="40">
        <v>2732</v>
      </c>
      <c r="B415" s="32" t="s">
        <v>361</v>
      </c>
      <c r="C415" s="33">
        <v>3</v>
      </c>
      <c r="D415" s="33">
        <v>2</v>
      </c>
      <c r="E415" s="33"/>
      <c r="F415" s="45" t="s">
        <v>757</v>
      </c>
      <c r="G415" s="46" t="s">
        <v>758</v>
      </c>
      <c r="H415" s="47">
        <f t="shared" si="8"/>
        <v>0</v>
      </c>
      <c r="I415" s="48">
        <f>SUM(I417:I418)</f>
        <v>0</v>
      </c>
      <c r="J415" s="48">
        <f>SUM(J417:J418)</f>
        <v>0</v>
      </c>
    </row>
    <row r="416" spans="1:10" ht="23.25" customHeight="1" hidden="1">
      <c r="A416" s="40"/>
      <c r="B416" s="32"/>
      <c r="C416" s="33"/>
      <c r="D416" s="33"/>
      <c r="E416" s="33"/>
      <c r="F416" s="45" t="s">
        <v>297</v>
      </c>
      <c r="G416" s="46"/>
      <c r="H416" s="47">
        <f t="shared" si="8"/>
        <v>0</v>
      </c>
      <c r="I416" s="48"/>
      <c r="J416" s="48"/>
    </row>
    <row r="417" spans="1:10" ht="23.25" customHeight="1" hidden="1">
      <c r="A417" s="40"/>
      <c r="B417" s="32"/>
      <c r="C417" s="33"/>
      <c r="D417" s="33"/>
      <c r="E417" s="33"/>
      <c r="F417" s="45" t="s">
        <v>298</v>
      </c>
      <c r="G417" s="46"/>
      <c r="H417" s="47">
        <f t="shared" si="8"/>
        <v>0</v>
      </c>
      <c r="I417" s="48"/>
      <c r="J417" s="48"/>
    </row>
    <row r="418" spans="1:10" ht="23.25" customHeight="1" hidden="1">
      <c r="A418" s="40"/>
      <c r="B418" s="32"/>
      <c r="C418" s="33"/>
      <c r="D418" s="33"/>
      <c r="E418" s="33"/>
      <c r="F418" s="45" t="s">
        <v>298</v>
      </c>
      <c r="G418" s="46"/>
      <c r="H418" s="47">
        <f t="shared" si="8"/>
        <v>0</v>
      </c>
      <c r="I418" s="48"/>
      <c r="J418" s="48"/>
    </row>
    <row r="419" spans="1:10" ht="23.25" customHeight="1" hidden="1">
      <c r="A419" s="40">
        <v>2733</v>
      </c>
      <c r="B419" s="32" t="s">
        <v>361</v>
      </c>
      <c r="C419" s="33">
        <v>3</v>
      </c>
      <c r="D419" s="33">
        <v>3</v>
      </c>
      <c r="E419" s="33"/>
      <c r="F419" s="45" t="s">
        <v>759</v>
      </c>
      <c r="G419" s="46" t="s">
        <v>760</v>
      </c>
      <c r="H419" s="47">
        <f t="shared" si="8"/>
        <v>0</v>
      </c>
      <c r="I419" s="48">
        <f>SUM(I421:I422)</f>
        <v>0</v>
      </c>
      <c r="J419" s="48">
        <f>SUM(J421:J422)</f>
        <v>0</v>
      </c>
    </row>
    <row r="420" spans="1:10" ht="23.25" customHeight="1" hidden="1">
      <c r="A420" s="40"/>
      <c r="B420" s="32"/>
      <c r="C420" s="33"/>
      <c r="D420" s="33"/>
      <c r="E420" s="33"/>
      <c r="F420" s="45" t="s">
        <v>297</v>
      </c>
      <c r="G420" s="46"/>
      <c r="H420" s="47">
        <f t="shared" si="8"/>
        <v>0</v>
      </c>
      <c r="I420" s="48"/>
      <c r="J420" s="48"/>
    </row>
    <row r="421" spans="1:10" ht="23.25" customHeight="1" hidden="1">
      <c r="A421" s="40"/>
      <c r="B421" s="32"/>
      <c r="C421" s="33"/>
      <c r="D421" s="33"/>
      <c r="E421" s="33"/>
      <c r="F421" s="45" t="s">
        <v>298</v>
      </c>
      <c r="G421" s="46"/>
      <c r="H421" s="47">
        <f t="shared" si="8"/>
        <v>0</v>
      </c>
      <c r="I421" s="48"/>
      <c r="J421" s="48"/>
    </row>
    <row r="422" spans="1:10" ht="23.25" customHeight="1" hidden="1">
      <c r="A422" s="40"/>
      <c r="B422" s="32"/>
      <c r="C422" s="33"/>
      <c r="D422" s="33"/>
      <c r="E422" s="33"/>
      <c r="F422" s="45" t="s">
        <v>298</v>
      </c>
      <c r="G422" s="46"/>
      <c r="H422" s="47">
        <f t="shared" si="8"/>
        <v>0</v>
      </c>
      <c r="I422" s="48"/>
      <c r="J422" s="48"/>
    </row>
    <row r="423" spans="1:10" ht="23.25" customHeight="1" hidden="1">
      <c r="A423" s="40">
        <v>2734</v>
      </c>
      <c r="B423" s="32" t="s">
        <v>361</v>
      </c>
      <c r="C423" s="33">
        <v>3</v>
      </c>
      <c r="D423" s="33">
        <v>4</v>
      </c>
      <c r="E423" s="33"/>
      <c r="F423" s="45" t="s">
        <v>761</v>
      </c>
      <c r="G423" s="46" t="s">
        <v>762</v>
      </c>
      <c r="H423" s="47">
        <f t="shared" si="8"/>
        <v>0</v>
      </c>
      <c r="I423" s="48">
        <f>SUM(I425:I426)</f>
        <v>0</v>
      </c>
      <c r="J423" s="48">
        <f>SUM(J425:J426)</f>
        <v>0</v>
      </c>
    </row>
    <row r="424" spans="1:10" ht="23.25" customHeight="1" hidden="1">
      <c r="A424" s="40"/>
      <c r="B424" s="32"/>
      <c r="C424" s="33"/>
      <c r="D424" s="33"/>
      <c r="E424" s="33"/>
      <c r="F424" s="45" t="s">
        <v>297</v>
      </c>
      <c r="G424" s="46"/>
      <c r="H424" s="47">
        <f t="shared" si="8"/>
        <v>0</v>
      </c>
      <c r="I424" s="48"/>
      <c r="J424" s="48"/>
    </row>
    <row r="425" spans="1:10" ht="23.25" customHeight="1" hidden="1">
      <c r="A425" s="40"/>
      <c r="B425" s="32"/>
      <c r="C425" s="33"/>
      <c r="D425" s="33"/>
      <c r="E425" s="33"/>
      <c r="F425" s="45" t="s">
        <v>298</v>
      </c>
      <c r="G425" s="46"/>
      <c r="H425" s="47">
        <f t="shared" si="8"/>
        <v>0</v>
      </c>
      <c r="I425" s="48"/>
      <c r="J425" s="48"/>
    </row>
    <row r="426" spans="1:10" ht="23.25" customHeight="1" hidden="1">
      <c r="A426" s="40"/>
      <c r="B426" s="32"/>
      <c r="C426" s="33"/>
      <c r="D426" s="33"/>
      <c r="E426" s="33"/>
      <c r="F426" s="45" t="s">
        <v>298</v>
      </c>
      <c r="G426" s="46"/>
      <c r="H426" s="47">
        <f t="shared" si="8"/>
        <v>0</v>
      </c>
      <c r="I426" s="48"/>
      <c r="J426" s="48"/>
    </row>
    <row r="427" spans="1:10" ht="23.25" customHeight="1" hidden="1">
      <c r="A427" s="40">
        <v>2740</v>
      </c>
      <c r="B427" s="32" t="s">
        <v>361</v>
      </c>
      <c r="C427" s="33">
        <v>4</v>
      </c>
      <c r="D427" s="33">
        <v>0</v>
      </c>
      <c r="E427" s="33"/>
      <c r="F427" s="41" t="s">
        <v>844</v>
      </c>
      <c r="G427" s="42" t="s">
        <v>764</v>
      </c>
      <c r="H427" s="47">
        <f t="shared" si="8"/>
        <v>0</v>
      </c>
      <c r="I427" s="48">
        <f>SUM(I428)</f>
        <v>0</v>
      </c>
      <c r="J427" s="48">
        <f>SUM(J428)</f>
        <v>0</v>
      </c>
    </row>
    <row r="428" spans="1:10" ht="23.25" customHeight="1" hidden="1">
      <c r="A428" s="40">
        <v>2741</v>
      </c>
      <c r="B428" s="32" t="s">
        <v>361</v>
      </c>
      <c r="C428" s="33">
        <v>4</v>
      </c>
      <c r="D428" s="33">
        <v>1</v>
      </c>
      <c r="E428" s="33"/>
      <c r="F428" s="45" t="s">
        <v>763</v>
      </c>
      <c r="G428" s="59" t="s">
        <v>765</v>
      </c>
      <c r="H428" s="47">
        <f t="shared" si="8"/>
        <v>0</v>
      </c>
      <c r="I428" s="48">
        <f>SUM(I430:I431)</f>
        <v>0</v>
      </c>
      <c r="J428" s="48">
        <f>SUM(J430:J431)</f>
        <v>0</v>
      </c>
    </row>
    <row r="429" spans="1:10" ht="23.25" customHeight="1" hidden="1">
      <c r="A429" s="40"/>
      <c r="B429" s="32"/>
      <c r="C429" s="33"/>
      <c r="D429" s="33"/>
      <c r="E429" s="33"/>
      <c r="F429" s="45" t="s">
        <v>297</v>
      </c>
      <c r="G429" s="46"/>
      <c r="H429" s="47">
        <f t="shared" si="8"/>
        <v>0</v>
      </c>
      <c r="I429" s="48"/>
      <c r="J429" s="48"/>
    </row>
    <row r="430" spans="1:10" ht="23.25" customHeight="1" hidden="1">
      <c r="A430" s="40"/>
      <c r="B430" s="32"/>
      <c r="C430" s="33"/>
      <c r="D430" s="33"/>
      <c r="E430" s="33"/>
      <c r="F430" s="45" t="s">
        <v>298</v>
      </c>
      <c r="G430" s="46"/>
      <c r="H430" s="47">
        <f t="shared" si="8"/>
        <v>0</v>
      </c>
      <c r="I430" s="48"/>
      <c r="J430" s="48"/>
    </row>
    <row r="431" spans="1:10" ht="23.25" customHeight="1" hidden="1">
      <c r="A431" s="40"/>
      <c r="B431" s="32"/>
      <c r="C431" s="33"/>
      <c r="D431" s="33"/>
      <c r="E431" s="33"/>
      <c r="F431" s="45" t="s">
        <v>298</v>
      </c>
      <c r="G431" s="46"/>
      <c r="H431" s="47">
        <f aca="true" t="shared" si="9" ref="H431:H495">SUM(I431:J431)</f>
        <v>0</v>
      </c>
      <c r="I431" s="48"/>
      <c r="J431" s="48"/>
    </row>
    <row r="432" spans="1:10" ht="23.25" customHeight="1" hidden="1">
      <c r="A432" s="40">
        <v>2750</v>
      </c>
      <c r="B432" s="32" t="s">
        <v>361</v>
      </c>
      <c r="C432" s="33">
        <v>5</v>
      </c>
      <c r="D432" s="33">
        <v>0</v>
      </c>
      <c r="E432" s="33"/>
      <c r="F432" s="41" t="s">
        <v>845</v>
      </c>
      <c r="G432" s="42" t="s">
        <v>767</v>
      </c>
      <c r="H432" s="47">
        <f t="shared" si="9"/>
        <v>0</v>
      </c>
      <c r="I432" s="48">
        <f>SUM(I433)</f>
        <v>0</v>
      </c>
      <c r="J432" s="48">
        <f>SUM(J433)</f>
        <v>0</v>
      </c>
    </row>
    <row r="433" spans="1:10" ht="23.25" customHeight="1" hidden="1">
      <c r="A433" s="40">
        <v>2751</v>
      </c>
      <c r="B433" s="32" t="s">
        <v>361</v>
      </c>
      <c r="C433" s="33">
        <v>5</v>
      </c>
      <c r="D433" s="33">
        <v>1</v>
      </c>
      <c r="E433" s="33"/>
      <c r="F433" s="45" t="s">
        <v>766</v>
      </c>
      <c r="G433" s="59" t="s">
        <v>767</v>
      </c>
      <c r="H433" s="47">
        <f t="shared" si="9"/>
        <v>0</v>
      </c>
      <c r="I433" s="48">
        <f>SUM(I435:I436)</f>
        <v>0</v>
      </c>
      <c r="J433" s="48">
        <f>SUM(J435:J436)</f>
        <v>0</v>
      </c>
    </row>
    <row r="434" spans="1:10" ht="23.25" customHeight="1" hidden="1">
      <c r="A434" s="40"/>
      <c r="B434" s="32"/>
      <c r="C434" s="33"/>
      <c r="D434" s="33"/>
      <c r="E434" s="33"/>
      <c r="F434" s="45" t="s">
        <v>297</v>
      </c>
      <c r="G434" s="46"/>
      <c r="H434" s="47">
        <f t="shared" si="9"/>
        <v>0</v>
      </c>
      <c r="I434" s="48"/>
      <c r="J434" s="48"/>
    </row>
    <row r="435" spans="1:10" ht="23.25" customHeight="1" hidden="1">
      <c r="A435" s="40"/>
      <c r="B435" s="32"/>
      <c r="C435" s="33"/>
      <c r="D435" s="33"/>
      <c r="E435" s="33"/>
      <c r="F435" s="45" t="s">
        <v>298</v>
      </c>
      <c r="G435" s="46"/>
      <c r="H435" s="47">
        <f t="shared" si="9"/>
        <v>0</v>
      </c>
      <c r="I435" s="48"/>
      <c r="J435" s="48"/>
    </row>
    <row r="436" spans="1:10" ht="23.25" customHeight="1" hidden="1">
      <c r="A436" s="40"/>
      <c r="B436" s="32"/>
      <c r="C436" s="33"/>
      <c r="D436" s="33"/>
      <c r="E436" s="33"/>
      <c r="F436" s="45" t="s">
        <v>298</v>
      </c>
      <c r="G436" s="46"/>
      <c r="H436" s="47">
        <f t="shared" si="9"/>
        <v>0</v>
      </c>
      <c r="I436" s="48"/>
      <c r="J436" s="48"/>
    </row>
    <row r="437" spans="1:10" ht="23.25" customHeight="1" hidden="1">
      <c r="A437" s="40">
        <v>2760</v>
      </c>
      <c r="B437" s="32" t="s">
        <v>361</v>
      </c>
      <c r="C437" s="33">
        <v>6</v>
      </c>
      <c r="D437" s="33">
        <v>0</v>
      </c>
      <c r="E437" s="33"/>
      <c r="F437" s="41" t="s">
        <v>846</v>
      </c>
      <c r="G437" s="42" t="s">
        <v>769</v>
      </c>
      <c r="H437" s="47">
        <f t="shared" si="9"/>
        <v>0</v>
      </c>
      <c r="I437" s="48">
        <f>SUM(I438+I442)</f>
        <v>0</v>
      </c>
      <c r="J437" s="48">
        <f>SUM(J438+J442)</f>
        <v>0</v>
      </c>
    </row>
    <row r="438" spans="1:10" ht="23.25" customHeight="1" hidden="1">
      <c r="A438" s="40">
        <v>2761</v>
      </c>
      <c r="B438" s="32" t="s">
        <v>361</v>
      </c>
      <c r="C438" s="33">
        <v>6</v>
      </c>
      <c r="D438" s="33">
        <v>1</v>
      </c>
      <c r="E438" s="33"/>
      <c r="F438" s="45" t="s">
        <v>363</v>
      </c>
      <c r="G438" s="42"/>
      <c r="H438" s="47">
        <f t="shared" si="9"/>
        <v>0</v>
      </c>
      <c r="I438" s="48">
        <f>SUM(I440:I441)</f>
        <v>0</v>
      </c>
      <c r="J438" s="48">
        <f>SUM(J440:J441)</f>
        <v>0</v>
      </c>
    </row>
    <row r="439" spans="1:10" ht="23.25" customHeight="1" hidden="1">
      <c r="A439" s="40"/>
      <c r="B439" s="32"/>
      <c r="C439" s="33"/>
      <c r="D439" s="33"/>
      <c r="E439" s="33"/>
      <c r="F439" s="45" t="s">
        <v>297</v>
      </c>
      <c r="G439" s="46"/>
      <c r="H439" s="47">
        <f t="shared" si="9"/>
        <v>0</v>
      </c>
      <c r="I439" s="48"/>
      <c r="J439" s="48"/>
    </row>
    <row r="440" spans="1:10" ht="23.25" customHeight="1" hidden="1">
      <c r="A440" s="40"/>
      <c r="B440" s="32"/>
      <c r="C440" s="33"/>
      <c r="D440" s="33"/>
      <c r="E440" s="33"/>
      <c r="F440" s="45" t="s">
        <v>298</v>
      </c>
      <c r="G440" s="46"/>
      <c r="H440" s="47">
        <f t="shared" si="9"/>
        <v>0</v>
      </c>
      <c r="I440" s="48"/>
      <c r="J440" s="48"/>
    </row>
    <row r="441" spans="1:10" ht="23.25" customHeight="1" hidden="1">
      <c r="A441" s="40"/>
      <c r="B441" s="32"/>
      <c r="C441" s="33"/>
      <c r="D441" s="33"/>
      <c r="E441" s="33"/>
      <c r="F441" s="45" t="s">
        <v>298</v>
      </c>
      <c r="G441" s="46"/>
      <c r="H441" s="47">
        <f t="shared" si="9"/>
        <v>0</v>
      </c>
      <c r="I441" s="48"/>
      <c r="J441" s="48"/>
    </row>
    <row r="442" spans="1:10" ht="23.25" customHeight="1" hidden="1">
      <c r="A442" s="40">
        <v>2762</v>
      </c>
      <c r="B442" s="32" t="s">
        <v>361</v>
      </c>
      <c r="C442" s="33">
        <v>6</v>
      </c>
      <c r="D442" s="33">
        <v>2</v>
      </c>
      <c r="E442" s="33"/>
      <c r="F442" s="45" t="s">
        <v>768</v>
      </c>
      <c r="G442" s="59" t="s">
        <v>770</v>
      </c>
      <c r="H442" s="47">
        <f t="shared" si="9"/>
        <v>0</v>
      </c>
      <c r="I442" s="48">
        <f>SUM(I444:I445)</f>
        <v>0</v>
      </c>
      <c r="J442" s="48">
        <f>SUM(J444:J445)</f>
        <v>0</v>
      </c>
    </row>
    <row r="443" spans="1:10" ht="23.25" customHeight="1" hidden="1">
      <c r="A443" s="40"/>
      <c r="B443" s="32"/>
      <c r="C443" s="33"/>
      <c r="D443" s="33"/>
      <c r="E443" s="33"/>
      <c r="F443" s="45" t="s">
        <v>297</v>
      </c>
      <c r="G443" s="46"/>
      <c r="H443" s="47">
        <f t="shared" si="9"/>
        <v>0</v>
      </c>
      <c r="I443" s="48"/>
      <c r="J443" s="48"/>
    </row>
    <row r="444" spans="1:10" ht="23.25" customHeight="1" hidden="1">
      <c r="A444" s="40"/>
      <c r="B444" s="32"/>
      <c r="C444" s="33"/>
      <c r="D444" s="33"/>
      <c r="E444" s="33"/>
      <c r="F444" s="45" t="s">
        <v>298</v>
      </c>
      <c r="G444" s="46"/>
      <c r="H444" s="47">
        <f t="shared" si="9"/>
        <v>0</v>
      </c>
      <c r="I444" s="48"/>
      <c r="J444" s="48"/>
    </row>
    <row r="445" spans="1:10" ht="23.25" customHeight="1" hidden="1">
      <c r="A445" s="40"/>
      <c r="B445" s="32"/>
      <c r="C445" s="33"/>
      <c r="D445" s="33"/>
      <c r="E445" s="33"/>
      <c r="F445" s="45" t="s">
        <v>298</v>
      </c>
      <c r="G445" s="46"/>
      <c r="H445" s="47">
        <f t="shared" si="9"/>
        <v>0</v>
      </c>
      <c r="I445" s="48"/>
      <c r="J445" s="48"/>
    </row>
    <row r="446" spans="1:10" ht="15.75" hidden="1">
      <c r="A446" s="40"/>
      <c r="B446" s="32"/>
      <c r="C446" s="33"/>
      <c r="D446" s="33"/>
      <c r="E446" s="33"/>
      <c r="F446" s="45"/>
      <c r="G446" s="46"/>
      <c r="H446" s="47"/>
      <c r="I446" s="48"/>
      <c r="J446" s="48"/>
    </row>
    <row r="447" spans="1:10" s="38" customFormat="1" ht="23.25" customHeight="1">
      <c r="A447" s="31">
        <v>2800</v>
      </c>
      <c r="B447" s="32" t="s">
        <v>364</v>
      </c>
      <c r="C447" s="33">
        <v>0</v>
      </c>
      <c r="D447" s="33">
        <v>0</v>
      </c>
      <c r="E447" s="33"/>
      <c r="F447" s="65" t="s">
        <v>1016</v>
      </c>
      <c r="G447" s="63" t="s">
        <v>771</v>
      </c>
      <c r="H447" s="47">
        <f t="shared" si="9"/>
        <v>35080</v>
      </c>
      <c r="I447" s="47">
        <f>I453+I500+I518</f>
        <v>33090</v>
      </c>
      <c r="J447" s="47">
        <f>SUM(J448+J453+J488+J500+J513+J518)</f>
        <v>1990</v>
      </c>
    </row>
    <row r="448" spans="1:10" ht="23.25" customHeight="1" hidden="1">
      <c r="A448" s="40">
        <v>2810</v>
      </c>
      <c r="B448" s="32" t="s">
        <v>364</v>
      </c>
      <c r="C448" s="33">
        <v>1</v>
      </c>
      <c r="D448" s="33">
        <v>0</v>
      </c>
      <c r="E448" s="33"/>
      <c r="F448" s="41" t="s">
        <v>847</v>
      </c>
      <c r="G448" s="42" t="s">
        <v>773</v>
      </c>
      <c r="H448" s="47">
        <f t="shared" si="9"/>
        <v>0</v>
      </c>
      <c r="I448" s="48">
        <f>SUM(I449)</f>
        <v>0</v>
      </c>
      <c r="J448" s="48">
        <f>SUM(J449)</f>
        <v>0</v>
      </c>
    </row>
    <row r="449" spans="1:10" ht="23.25" customHeight="1" hidden="1">
      <c r="A449" s="40">
        <v>2811</v>
      </c>
      <c r="B449" s="32" t="s">
        <v>364</v>
      </c>
      <c r="C449" s="33">
        <v>1</v>
      </c>
      <c r="D449" s="33">
        <v>1</v>
      </c>
      <c r="E449" s="33"/>
      <c r="F449" s="45" t="s">
        <v>772</v>
      </c>
      <c r="G449" s="59" t="s">
        <v>774</v>
      </c>
      <c r="H449" s="47">
        <f t="shared" si="9"/>
        <v>0</v>
      </c>
      <c r="I449" s="48">
        <f>I451</f>
        <v>0</v>
      </c>
      <c r="J449" s="48">
        <f>SUM(J452:J452)</f>
        <v>0</v>
      </c>
    </row>
    <row r="450" spans="1:10" ht="23.25" customHeight="1" hidden="1">
      <c r="A450" s="40"/>
      <c r="B450" s="32"/>
      <c r="C450" s="33"/>
      <c r="D450" s="33"/>
      <c r="E450" s="33"/>
      <c r="F450" s="45" t="s">
        <v>297</v>
      </c>
      <c r="G450" s="46"/>
      <c r="H450" s="47"/>
      <c r="I450" s="48"/>
      <c r="J450" s="48"/>
    </row>
    <row r="451" spans="1:10" ht="23.25" customHeight="1" hidden="1">
      <c r="A451" s="40"/>
      <c r="B451" s="32"/>
      <c r="C451" s="33"/>
      <c r="D451" s="33"/>
      <c r="E451" s="33">
        <v>4261</v>
      </c>
      <c r="F451" s="54" t="s">
        <v>795</v>
      </c>
      <c r="G451" s="55"/>
      <c r="H451" s="56">
        <f>I451</f>
        <v>0</v>
      </c>
      <c r="I451" s="57">
        <v>0</v>
      </c>
      <c r="J451" s="48"/>
    </row>
    <row r="452" spans="1:10" ht="23.25" customHeight="1" hidden="1">
      <c r="A452" s="40"/>
      <c r="B452" s="32"/>
      <c r="C452" s="33"/>
      <c r="D452" s="33"/>
      <c r="E452" s="33"/>
      <c r="F452" s="54"/>
      <c r="G452" s="55"/>
      <c r="H452" s="56"/>
      <c r="I452" s="57"/>
      <c r="J452" s="48"/>
    </row>
    <row r="453" spans="1:11" ht="23.25" customHeight="1">
      <c r="A453" s="40">
        <v>2820</v>
      </c>
      <c r="B453" s="32" t="s">
        <v>364</v>
      </c>
      <c r="C453" s="33">
        <v>2</v>
      </c>
      <c r="D453" s="33">
        <v>0</v>
      </c>
      <c r="E453" s="33"/>
      <c r="F453" s="41" t="s">
        <v>848</v>
      </c>
      <c r="G453" s="42" t="s">
        <v>776</v>
      </c>
      <c r="H453" s="47">
        <f t="shared" si="9"/>
        <v>28600</v>
      </c>
      <c r="I453" s="48">
        <f>I454+I467+I471</f>
        <v>28600</v>
      </c>
      <c r="J453" s="48">
        <f>SUM(J454,J463,J467,J471,J476,J480,J484)</f>
        <v>0</v>
      </c>
      <c r="K453" s="7"/>
    </row>
    <row r="454" spans="1:10" ht="18.75" customHeight="1">
      <c r="A454" s="40">
        <v>2821</v>
      </c>
      <c r="B454" s="32" t="s">
        <v>364</v>
      </c>
      <c r="C454" s="33">
        <v>2</v>
      </c>
      <c r="D454" s="33">
        <v>1</v>
      </c>
      <c r="E454" s="33"/>
      <c r="F454" s="45" t="s">
        <v>365</v>
      </c>
      <c r="G454" s="42"/>
      <c r="H454" s="47">
        <f t="shared" si="9"/>
        <v>21600</v>
      </c>
      <c r="I454" s="48">
        <f>I456+I457+I458+I459+I460+I461+I462</f>
        <v>21600</v>
      </c>
      <c r="J454" s="48">
        <f>SUM(J462:J462)</f>
        <v>0</v>
      </c>
    </row>
    <row r="455" spans="1:10" ht="36" customHeight="1" hidden="1">
      <c r="A455" s="40"/>
      <c r="B455" s="32"/>
      <c r="C455" s="33"/>
      <c r="D455" s="33"/>
      <c r="E455" s="33"/>
      <c r="F455" s="45" t="s">
        <v>297</v>
      </c>
      <c r="G455" s="46"/>
      <c r="H455" s="47"/>
      <c r="I455" s="48"/>
      <c r="J455" s="48"/>
    </row>
    <row r="456" spans="1:10" ht="23.25" customHeight="1">
      <c r="A456" s="40"/>
      <c r="B456" s="32"/>
      <c r="C456" s="33"/>
      <c r="D456" s="33"/>
      <c r="E456" s="60">
        <v>4511</v>
      </c>
      <c r="F456" s="54" t="s">
        <v>228</v>
      </c>
      <c r="G456" s="61"/>
      <c r="H456" s="48">
        <f>I456</f>
        <v>21600</v>
      </c>
      <c r="I456" s="57">
        <f>'[3]2021'!$C$21</f>
        <v>21600</v>
      </c>
      <c r="J456" s="48"/>
    </row>
    <row r="457" spans="1:10" ht="15.75" hidden="1">
      <c r="A457" s="40"/>
      <c r="B457" s="32"/>
      <c r="C457" s="33"/>
      <c r="D457" s="33"/>
      <c r="E457" s="60"/>
      <c r="F457" s="45"/>
      <c r="G457" s="61"/>
      <c r="H457" s="48"/>
      <c r="I457" s="57"/>
      <c r="J457" s="48"/>
    </row>
    <row r="458" spans="1:10" ht="15.75" hidden="1">
      <c r="A458" s="40"/>
      <c r="B458" s="32"/>
      <c r="C458" s="33"/>
      <c r="D458" s="33"/>
      <c r="E458" s="60"/>
      <c r="F458" s="45"/>
      <c r="G458" s="61"/>
      <c r="H458" s="48"/>
      <c r="I458" s="57"/>
      <c r="J458" s="48"/>
    </row>
    <row r="459" spans="1:10" ht="15.75" hidden="1">
      <c r="A459" s="40"/>
      <c r="B459" s="32"/>
      <c r="C459" s="33"/>
      <c r="D459" s="33"/>
      <c r="E459" s="60"/>
      <c r="F459" s="45"/>
      <c r="G459" s="61"/>
      <c r="H459" s="48"/>
      <c r="I459" s="57"/>
      <c r="J459" s="48"/>
    </row>
    <row r="460" spans="1:10" ht="15.75" hidden="1">
      <c r="A460" s="40"/>
      <c r="B460" s="32"/>
      <c r="C460" s="33"/>
      <c r="D460" s="33"/>
      <c r="E460" s="60"/>
      <c r="F460" s="45"/>
      <c r="G460" s="61"/>
      <c r="H460" s="48"/>
      <c r="I460" s="57"/>
      <c r="J460" s="48"/>
    </row>
    <row r="461" spans="1:10" ht="15.75" hidden="1">
      <c r="A461" s="40"/>
      <c r="B461" s="32"/>
      <c r="C461" s="33"/>
      <c r="D461" s="33"/>
      <c r="E461" s="60"/>
      <c r="F461" s="45"/>
      <c r="G461" s="61"/>
      <c r="H461" s="48"/>
      <c r="I461" s="57"/>
      <c r="J461" s="48"/>
    </row>
    <row r="462" spans="1:10" ht="15.75" hidden="1">
      <c r="A462" s="40"/>
      <c r="B462" s="32"/>
      <c r="C462" s="33"/>
      <c r="D462" s="33"/>
      <c r="E462" s="60"/>
      <c r="F462" s="45"/>
      <c r="G462" s="61"/>
      <c r="H462" s="47"/>
      <c r="I462" s="57"/>
      <c r="J462" s="48"/>
    </row>
    <row r="463" spans="1:10" ht="15.75" hidden="1">
      <c r="A463" s="40">
        <v>2822</v>
      </c>
      <c r="B463" s="32" t="s">
        <v>364</v>
      </c>
      <c r="C463" s="33">
        <v>2</v>
      </c>
      <c r="D463" s="33">
        <v>2</v>
      </c>
      <c r="E463" s="33"/>
      <c r="F463" s="45" t="s">
        <v>366</v>
      </c>
      <c r="G463" s="42"/>
      <c r="H463" s="47">
        <f t="shared" si="9"/>
        <v>0</v>
      </c>
      <c r="I463" s="48">
        <f>SUM(I465:I466)</f>
        <v>0</v>
      </c>
      <c r="J463" s="48">
        <f>SUM(J465:J466)</f>
        <v>0</v>
      </c>
    </row>
    <row r="464" spans="1:10" ht="36" hidden="1">
      <c r="A464" s="40"/>
      <c r="B464" s="32"/>
      <c r="C464" s="33"/>
      <c r="D464" s="33"/>
      <c r="E464" s="33"/>
      <c r="F464" s="45" t="s">
        <v>297</v>
      </c>
      <c r="G464" s="46"/>
      <c r="H464" s="47">
        <f t="shared" si="9"/>
        <v>0</v>
      </c>
      <c r="I464" s="48"/>
      <c r="J464" s="48"/>
    </row>
    <row r="465" spans="1:10" ht="15.75" hidden="1">
      <c r="A465" s="40"/>
      <c r="B465" s="32"/>
      <c r="C465" s="33"/>
      <c r="D465" s="33"/>
      <c r="E465" s="33"/>
      <c r="F465" s="45" t="s">
        <v>298</v>
      </c>
      <c r="G465" s="46"/>
      <c r="H465" s="47">
        <f t="shared" si="9"/>
        <v>0</v>
      </c>
      <c r="I465" s="48"/>
      <c r="J465" s="48"/>
    </row>
    <row r="466" spans="1:10" ht="15.75" hidden="1">
      <c r="A466" s="40"/>
      <c r="B466" s="32"/>
      <c r="C466" s="33"/>
      <c r="D466" s="33"/>
      <c r="E466" s="33"/>
      <c r="F466" s="45" t="s">
        <v>298</v>
      </c>
      <c r="G466" s="46"/>
      <c r="H466" s="47">
        <f t="shared" si="9"/>
        <v>0</v>
      </c>
      <c r="I466" s="48"/>
      <c r="J466" s="48"/>
    </row>
    <row r="467" spans="1:10" ht="14.25" customHeight="1" hidden="1">
      <c r="A467" s="40">
        <v>2823</v>
      </c>
      <c r="B467" s="32" t="s">
        <v>364</v>
      </c>
      <c r="C467" s="33">
        <v>2</v>
      </c>
      <c r="D467" s="33">
        <v>3</v>
      </c>
      <c r="E467" s="33"/>
      <c r="F467" s="45" t="s">
        <v>401</v>
      </c>
      <c r="G467" s="59" t="s">
        <v>777</v>
      </c>
      <c r="H467" s="47">
        <f t="shared" si="9"/>
        <v>0</v>
      </c>
      <c r="I467" s="48">
        <f>SUM(I469:I470)</f>
        <v>0</v>
      </c>
      <c r="J467" s="48">
        <f>SUM(J469:J470)</f>
        <v>0</v>
      </c>
    </row>
    <row r="468" spans="1:10" ht="36" hidden="1">
      <c r="A468" s="40"/>
      <c r="B468" s="32"/>
      <c r="C468" s="33"/>
      <c r="D468" s="33"/>
      <c r="E468" s="33"/>
      <c r="F468" s="45" t="s">
        <v>297</v>
      </c>
      <c r="G468" s="46"/>
      <c r="H468" s="47">
        <f t="shared" si="9"/>
        <v>0</v>
      </c>
      <c r="I468" s="48"/>
      <c r="J468" s="48"/>
    </row>
    <row r="469" spans="1:10" ht="36" hidden="1">
      <c r="A469" s="40"/>
      <c r="B469" s="32"/>
      <c r="C469" s="33"/>
      <c r="D469" s="33"/>
      <c r="E469" s="60">
        <v>4511</v>
      </c>
      <c r="F469" s="54" t="s">
        <v>228</v>
      </c>
      <c r="G469" s="61"/>
      <c r="H469" s="48">
        <f>I469</f>
        <v>0</v>
      </c>
      <c r="I469" s="57"/>
      <c r="J469" s="48"/>
    </row>
    <row r="470" spans="1:10" ht="15.75" hidden="1">
      <c r="A470" s="40"/>
      <c r="B470" s="32"/>
      <c r="C470" s="33"/>
      <c r="D470" s="33"/>
      <c r="E470" s="33"/>
      <c r="F470" s="45" t="s">
        <v>298</v>
      </c>
      <c r="G470" s="46"/>
      <c r="H470" s="47">
        <f t="shared" si="9"/>
        <v>0</v>
      </c>
      <c r="I470" s="48"/>
      <c r="J470" s="48"/>
    </row>
    <row r="471" spans="1:10" ht="15.75">
      <c r="A471" s="40">
        <v>2824</v>
      </c>
      <c r="B471" s="32" t="s">
        <v>364</v>
      </c>
      <c r="C471" s="33">
        <v>2</v>
      </c>
      <c r="D471" s="33">
        <v>4</v>
      </c>
      <c r="E471" s="33"/>
      <c r="F471" s="45" t="s">
        <v>367</v>
      </c>
      <c r="G471" s="59"/>
      <c r="H471" s="47">
        <f>I471</f>
        <v>7000</v>
      </c>
      <c r="I471" s="48">
        <f>I473+I474+I475</f>
        <v>7000</v>
      </c>
      <c r="J471" s="48">
        <f>SUM(J473:J474)</f>
        <v>0</v>
      </c>
    </row>
    <row r="472" spans="1:10" ht="36" hidden="1">
      <c r="A472" s="40"/>
      <c r="B472" s="32"/>
      <c r="C472" s="33"/>
      <c r="D472" s="33"/>
      <c r="E472" s="33"/>
      <c r="F472" s="45" t="s">
        <v>297</v>
      </c>
      <c r="G472" s="46"/>
      <c r="H472" s="47"/>
      <c r="I472" s="48"/>
      <c r="J472" s="48"/>
    </row>
    <row r="473" spans="1:10" ht="15.75">
      <c r="A473" s="40"/>
      <c r="B473" s="32"/>
      <c r="C473" s="33"/>
      <c r="D473" s="33"/>
      <c r="E473" s="33">
        <v>4239</v>
      </c>
      <c r="F473" s="45" t="s">
        <v>210</v>
      </c>
      <c r="G473" s="46"/>
      <c r="H473" s="47">
        <f t="shared" si="9"/>
        <v>5000</v>
      </c>
      <c r="I473" s="48">
        <f>'[3]Hamaynq'!$C$27</f>
        <v>5000</v>
      </c>
      <c r="J473" s="48"/>
    </row>
    <row r="474" spans="1:10" ht="15.75">
      <c r="A474" s="40"/>
      <c r="B474" s="32"/>
      <c r="C474" s="33"/>
      <c r="D474" s="33"/>
      <c r="E474" s="33">
        <v>4269</v>
      </c>
      <c r="F474" s="45" t="s">
        <v>877</v>
      </c>
      <c r="G474" s="46"/>
      <c r="H474" s="47">
        <f t="shared" si="9"/>
        <v>2000</v>
      </c>
      <c r="I474" s="48">
        <f>'[3]Hamaynq'!$C$28</f>
        <v>2000</v>
      </c>
      <c r="J474" s="48"/>
    </row>
    <row r="475" spans="1:10" ht="15.75" hidden="1">
      <c r="A475" s="40"/>
      <c r="B475" s="32"/>
      <c r="C475" s="33"/>
      <c r="D475" s="33"/>
      <c r="E475" s="33"/>
      <c r="F475" s="45"/>
      <c r="G475" s="46"/>
      <c r="H475" s="47">
        <f t="shared" si="9"/>
        <v>0</v>
      </c>
      <c r="I475" s="48"/>
      <c r="J475" s="48"/>
    </row>
    <row r="476" spans="1:10" ht="15.75" hidden="1">
      <c r="A476" s="40">
        <v>2825</v>
      </c>
      <c r="B476" s="32" t="s">
        <v>364</v>
      </c>
      <c r="C476" s="33">
        <v>2</v>
      </c>
      <c r="D476" s="33">
        <v>5</v>
      </c>
      <c r="E476" s="33"/>
      <c r="F476" s="45" t="s">
        <v>368</v>
      </c>
      <c r="G476" s="59"/>
      <c r="H476" s="47">
        <f t="shared" si="9"/>
        <v>0</v>
      </c>
      <c r="I476" s="48">
        <f>SUM(I478:I479)</f>
        <v>0</v>
      </c>
      <c r="J476" s="48">
        <f>SUM(J478:J479)</f>
        <v>0</v>
      </c>
    </row>
    <row r="477" spans="1:10" ht="36" hidden="1">
      <c r="A477" s="40"/>
      <c r="B477" s="32"/>
      <c r="C477" s="33"/>
      <c r="D477" s="33"/>
      <c r="E477" s="33"/>
      <c r="F477" s="45" t="s">
        <v>297</v>
      </c>
      <c r="G477" s="46"/>
      <c r="H477" s="47">
        <f t="shared" si="9"/>
        <v>0</v>
      </c>
      <c r="I477" s="48"/>
      <c r="J477" s="48"/>
    </row>
    <row r="478" spans="1:10" ht="15.75" hidden="1">
      <c r="A478" s="40"/>
      <c r="B478" s="32"/>
      <c r="C478" s="33"/>
      <c r="D478" s="33"/>
      <c r="E478" s="33"/>
      <c r="F478" s="45" t="s">
        <v>298</v>
      </c>
      <c r="G478" s="46"/>
      <c r="H478" s="47">
        <f t="shared" si="9"/>
        <v>0</v>
      </c>
      <c r="I478" s="48"/>
      <c r="J478" s="48"/>
    </row>
    <row r="479" spans="1:10" ht="15.75" hidden="1">
      <c r="A479" s="40"/>
      <c r="B479" s="32"/>
      <c r="C479" s="33"/>
      <c r="D479" s="33"/>
      <c r="E479" s="33"/>
      <c r="F479" s="45" t="s">
        <v>298</v>
      </c>
      <c r="G479" s="46"/>
      <c r="H479" s="47">
        <f t="shared" si="9"/>
        <v>0</v>
      </c>
      <c r="I479" s="48"/>
      <c r="J479" s="48"/>
    </row>
    <row r="480" spans="1:10" ht="15.75" hidden="1">
      <c r="A480" s="40">
        <v>2826</v>
      </c>
      <c r="B480" s="32" t="s">
        <v>364</v>
      </c>
      <c r="C480" s="33">
        <v>2</v>
      </c>
      <c r="D480" s="33">
        <v>6</v>
      </c>
      <c r="E480" s="33"/>
      <c r="F480" s="45" t="s">
        <v>369</v>
      </c>
      <c r="G480" s="59"/>
      <c r="H480" s="47">
        <f t="shared" si="9"/>
        <v>0</v>
      </c>
      <c r="I480" s="48">
        <f>SUM(I482:I483)</f>
        <v>0</v>
      </c>
      <c r="J480" s="48">
        <f>SUM(J482:J483)</f>
        <v>0</v>
      </c>
    </row>
    <row r="481" spans="1:10" ht="36" hidden="1">
      <c r="A481" s="40"/>
      <c r="B481" s="32"/>
      <c r="C481" s="33"/>
      <c r="D481" s="33"/>
      <c r="E481" s="33"/>
      <c r="F481" s="45" t="s">
        <v>297</v>
      </c>
      <c r="G481" s="46"/>
      <c r="H481" s="47">
        <f t="shared" si="9"/>
        <v>0</v>
      </c>
      <c r="I481" s="48"/>
      <c r="J481" s="48"/>
    </row>
    <row r="482" spans="1:10" ht="15.75" hidden="1">
      <c r="A482" s="40"/>
      <c r="B482" s="32"/>
      <c r="C482" s="33"/>
      <c r="D482" s="33"/>
      <c r="E482" s="33"/>
      <c r="F482" s="45" t="s">
        <v>298</v>
      </c>
      <c r="G482" s="46"/>
      <c r="H482" s="47">
        <f t="shared" si="9"/>
        <v>0</v>
      </c>
      <c r="I482" s="48"/>
      <c r="J482" s="48"/>
    </row>
    <row r="483" spans="1:10" ht="15.75" hidden="1">
      <c r="A483" s="40"/>
      <c r="B483" s="32"/>
      <c r="C483" s="33"/>
      <c r="D483" s="33"/>
      <c r="E483" s="33"/>
      <c r="F483" s="45" t="s">
        <v>298</v>
      </c>
      <c r="G483" s="46"/>
      <c r="H483" s="47">
        <f t="shared" si="9"/>
        <v>0</v>
      </c>
      <c r="I483" s="48"/>
      <c r="J483" s="48"/>
    </row>
    <row r="484" spans="1:10" ht="24" hidden="1">
      <c r="A484" s="40">
        <v>2827</v>
      </c>
      <c r="B484" s="32" t="s">
        <v>364</v>
      </c>
      <c r="C484" s="33">
        <v>2</v>
      </c>
      <c r="D484" s="33">
        <v>7</v>
      </c>
      <c r="E484" s="33"/>
      <c r="F484" s="45" t="s">
        <v>370</v>
      </c>
      <c r="G484" s="59"/>
      <c r="H484" s="47">
        <f t="shared" si="9"/>
        <v>0</v>
      </c>
      <c r="I484" s="48">
        <f>SUM(I486:I487)</f>
        <v>0</v>
      </c>
      <c r="J484" s="48">
        <f>SUM(J486:J487)</f>
        <v>0</v>
      </c>
    </row>
    <row r="485" spans="1:10" ht="36" hidden="1">
      <c r="A485" s="40"/>
      <c r="B485" s="32"/>
      <c r="C485" s="33"/>
      <c r="D485" s="33"/>
      <c r="E485" s="33"/>
      <c r="F485" s="45" t="s">
        <v>297</v>
      </c>
      <c r="G485" s="46"/>
      <c r="H485" s="47"/>
      <c r="I485" s="48"/>
      <c r="J485" s="48"/>
    </row>
    <row r="486" spans="1:10" ht="15.75" hidden="1">
      <c r="A486" s="40"/>
      <c r="B486" s="32"/>
      <c r="C486" s="33"/>
      <c r="D486" s="33"/>
      <c r="E486" s="33">
        <v>5112</v>
      </c>
      <c r="F486" s="45" t="s">
        <v>284</v>
      </c>
      <c r="G486" s="46"/>
      <c r="H486" s="47">
        <f t="shared" si="9"/>
        <v>0</v>
      </c>
      <c r="I486" s="48"/>
      <c r="J486" s="48">
        <v>0</v>
      </c>
    </row>
    <row r="487" spans="1:10" ht="15.75" hidden="1">
      <c r="A487" s="40"/>
      <c r="B487" s="32"/>
      <c r="C487" s="33"/>
      <c r="D487" s="33"/>
      <c r="E487" s="33"/>
      <c r="F487" s="45" t="s">
        <v>298</v>
      </c>
      <c r="G487" s="46"/>
      <c r="H487" s="47">
        <f t="shared" si="9"/>
        <v>0</v>
      </c>
      <c r="I487" s="48"/>
      <c r="J487" s="48"/>
    </row>
    <row r="488" spans="1:10" ht="26.25" customHeight="1" hidden="1">
      <c r="A488" s="40">
        <v>2830</v>
      </c>
      <c r="B488" s="32" t="s">
        <v>364</v>
      </c>
      <c r="C488" s="33">
        <v>3</v>
      </c>
      <c r="D488" s="33">
        <v>0</v>
      </c>
      <c r="E488" s="33"/>
      <c r="F488" s="41" t="s">
        <v>849</v>
      </c>
      <c r="G488" s="64" t="s">
        <v>779</v>
      </c>
      <c r="H488" s="47">
        <f t="shared" si="9"/>
        <v>0</v>
      </c>
      <c r="I488" s="48">
        <f>SUM(I489,I492,I496)</f>
        <v>0</v>
      </c>
      <c r="J488" s="48">
        <f>SUM(J489,J492,J496)</f>
        <v>0</v>
      </c>
    </row>
    <row r="489" spans="1:10" ht="15.75" hidden="1">
      <c r="A489" s="40">
        <v>2831</v>
      </c>
      <c r="B489" s="32" t="s">
        <v>364</v>
      </c>
      <c r="C489" s="33">
        <v>3</v>
      </c>
      <c r="D489" s="33">
        <v>1</v>
      </c>
      <c r="E489" s="33"/>
      <c r="F489" s="45" t="s">
        <v>402</v>
      </c>
      <c r="G489" s="64"/>
      <c r="H489" s="47">
        <f t="shared" si="9"/>
        <v>0</v>
      </c>
      <c r="I489" s="48">
        <f>SUM(I491:I491)</f>
        <v>0</v>
      </c>
      <c r="J489" s="48">
        <f>SUM(J491:J491)</f>
        <v>0</v>
      </c>
    </row>
    <row r="490" spans="1:10" ht="36" hidden="1">
      <c r="A490" s="40"/>
      <c r="B490" s="32"/>
      <c r="C490" s="33"/>
      <c r="D490" s="33"/>
      <c r="E490" s="33"/>
      <c r="F490" s="45" t="s">
        <v>297</v>
      </c>
      <c r="G490" s="46"/>
      <c r="H490" s="47"/>
      <c r="I490" s="48"/>
      <c r="J490" s="48"/>
    </row>
    <row r="491" spans="1:10" ht="15.75" hidden="1">
      <c r="A491" s="40"/>
      <c r="B491" s="32"/>
      <c r="C491" s="33"/>
      <c r="D491" s="33"/>
      <c r="E491" s="33">
        <v>4234</v>
      </c>
      <c r="F491" s="45" t="s">
        <v>878</v>
      </c>
      <c r="G491" s="46"/>
      <c r="H491" s="47">
        <f t="shared" si="9"/>
        <v>0</v>
      </c>
      <c r="I491" s="48"/>
      <c r="J491" s="48"/>
    </row>
    <row r="492" spans="1:10" ht="15.75" hidden="1">
      <c r="A492" s="40">
        <v>2832</v>
      </c>
      <c r="B492" s="32" t="s">
        <v>364</v>
      </c>
      <c r="C492" s="33">
        <v>3</v>
      </c>
      <c r="D492" s="33">
        <v>2</v>
      </c>
      <c r="E492" s="33"/>
      <c r="F492" s="45" t="s">
        <v>409</v>
      </c>
      <c r="G492" s="64"/>
      <c r="H492" s="47">
        <f t="shared" si="9"/>
        <v>0</v>
      </c>
      <c r="I492" s="48">
        <f>SUM(I494:I495)</f>
        <v>0</v>
      </c>
      <c r="J492" s="48">
        <f>SUM(J494:J495)</f>
        <v>0</v>
      </c>
    </row>
    <row r="493" spans="1:10" ht="36" hidden="1">
      <c r="A493" s="40"/>
      <c r="B493" s="32"/>
      <c r="C493" s="33"/>
      <c r="D493" s="33"/>
      <c r="E493" s="33"/>
      <c r="F493" s="45" t="s">
        <v>297</v>
      </c>
      <c r="G493" s="46"/>
      <c r="H493" s="47">
        <f t="shared" si="9"/>
        <v>0</v>
      </c>
      <c r="I493" s="48"/>
      <c r="J493" s="48"/>
    </row>
    <row r="494" spans="1:10" ht="15.75" hidden="1">
      <c r="A494" s="40"/>
      <c r="B494" s="32"/>
      <c r="C494" s="33"/>
      <c r="D494" s="33"/>
      <c r="E494" s="33"/>
      <c r="F494" s="45" t="s">
        <v>298</v>
      </c>
      <c r="G494" s="46"/>
      <c r="H494" s="47">
        <f t="shared" si="9"/>
        <v>0</v>
      </c>
      <c r="I494" s="48"/>
      <c r="J494" s="48"/>
    </row>
    <row r="495" spans="1:10" ht="15.75" hidden="1">
      <c r="A495" s="40"/>
      <c r="B495" s="32"/>
      <c r="C495" s="33"/>
      <c r="D495" s="33"/>
      <c r="E495" s="33"/>
      <c r="F495" s="45" t="s">
        <v>298</v>
      </c>
      <c r="G495" s="46"/>
      <c r="H495" s="47">
        <f t="shared" si="9"/>
        <v>0</v>
      </c>
      <c r="I495" s="48"/>
      <c r="J495" s="48"/>
    </row>
    <row r="496" spans="1:10" ht="409.5" hidden="1">
      <c r="A496" s="40">
        <v>2833</v>
      </c>
      <c r="B496" s="32" t="s">
        <v>364</v>
      </c>
      <c r="C496" s="33">
        <v>3</v>
      </c>
      <c r="D496" s="33">
        <v>3</v>
      </c>
      <c r="E496" s="33"/>
      <c r="F496" s="45" t="s">
        <v>410</v>
      </c>
      <c r="G496" s="59" t="s">
        <v>780</v>
      </c>
      <c r="H496" s="47">
        <f aca="true" t="shared" si="10" ref="H496:H560">SUM(I496:J496)</f>
        <v>0</v>
      </c>
      <c r="I496" s="48">
        <f>SUM(I498:I499)</f>
        <v>0</v>
      </c>
      <c r="J496" s="48">
        <f>SUM(J498:J499)</f>
        <v>0</v>
      </c>
    </row>
    <row r="497" spans="1:10" ht="36" hidden="1">
      <c r="A497" s="40"/>
      <c r="B497" s="32"/>
      <c r="C497" s="33"/>
      <c r="D497" s="33"/>
      <c r="E497" s="33"/>
      <c r="F497" s="45" t="s">
        <v>297</v>
      </c>
      <c r="G497" s="46"/>
      <c r="H497" s="47">
        <f t="shared" si="10"/>
        <v>0</v>
      </c>
      <c r="I497" s="48"/>
      <c r="J497" s="48"/>
    </row>
    <row r="498" spans="1:10" ht="15.75" hidden="1">
      <c r="A498" s="40"/>
      <c r="B498" s="32"/>
      <c r="C498" s="33"/>
      <c r="D498" s="33"/>
      <c r="E498" s="33"/>
      <c r="F498" s="45" t="s">
        <v>298</v>
      </c>
      <c r="G498" s="46"/>
      <c r="H498" s="47">
        <f t="shared" si="10"/>
        <v>0</v>
      </c>
      <c r="I498" s="48"/>
      <c r="J498" s="48"/>
    </row>
    <row r="499" spans="1:10" ht="15.75" hidden="1">
      <c r="A499" s="40"/>
      <c r="B499" s="32"/>
      <c r="C499" s="33"/>
      <c r="D499" s="33"/>
      <c r="E499" s="33"/>
      <c r="F499" s="45" t="s">
        <v>298</v>
      </c>
      <c r="G499" s="46"/>
      <c r="H499" s="47">
        <f t="shared" si="10"/>
        <v>0</v>
      </c>
      <c r="I499" s="48"/>
      <c r="J499" s="48"/>
    </row>
    <row r="500" spans="1:10" ht="24.75" customHeight="1">
      <c r="A500" s="40">
        <v>2840</v>
      </c>
      <c r="B500" s="32" t="s">
        <v>364</v>
      </c>
      <c r="C500" s="33">
        <v>4</v>
      </c>
      <c r="D500" s="33">
        <v>0</v>
      </c>
      <c r="E500" s="33"/>
      <c r="F500" s="41" t="s">
        <v>850</v>
      </c>
      <c r="G500" s="64" t="s">
        <v>781</v>
      </c>
      <c r="H500" s="47">
        <f t="shared" si="10"/>
        <v>4490</v>
      </c>
      <c r="I500" s="48">
        <f>SUM(I501,I505,I509)</f>
        <v>4490</v>
      </c>
      <c r="J500" s="48">
        <f>SUM(J501,J505,J509)</f>
        <v>0</v>
      </c>
    </row>
    <row r="501" spans="1:10" ht="14.25" customHeight="1" hidden="1">
      <c r="A501" s="40">
        <v>2841</v>
      </c>
      <c r="B501" s="32" t="s">
        <v>364</v>
      </c>
      <c r="C501" s="33">
        <v>4</v>
      </c>
      <c r="D501" s="33">
        <v>1</v>
      </c>
      <c r="E501" s="33"/>
      <c r="F501" s="45" t="s">
        <v>412</v>
      </c>
      <c r="G501" s="64"/>
      <c r="H501" s="47">
        <f t="shared" si="10"/>
        <v>0</v>
      </c>
      <c r="I501" s="48">
        <f>SUM(I503:I504)</f>
        <v>0</v>
      </c>
      <c r="J501" s="48">
        <f>SUM(J503:J504)</f>
        <v>0</v>
      </c>
    </row>
    <row r="502" spans="1:10" ht="36" hidden="1">
      <c r="A502" s="40"/>
      <c r="B502" s="32"/>
      <c r="C502" s="33"/>
      <c r="D502" s="33"/>
      <c r="E502" s="33"/>
      <c r="F502" s="45" t="s">
        <v>297</v>
      </c>
      <c r="G502" s="46"/>
      <c r="H502" s="47">
        <f t="shared" si="10"/>
        <v>0</v>
      </c>
      <c r="I502" s="48"/>
      <c r="J502" s="48"/>
    </row>
    <row r="503" spans="1:10" ht="15.75" hidden="1">
      <c r="A503" s="40"/>
      <c r="B503" s="32"/>
      <c r="C503" s="33"/>
      <c r="D503" s="33"/>
      <c r="E503" s="33"/>
      <c r="F503" s="45" t="s">
        <v>298</v>
      </c>
      <c r="G503" s="46"/>
      <c r="H503" s="47">
        <f t="shared" si="10"/>
        <v>0</v>
      </c>
      <c r="I503" s="48"/>
      <c r="J503" s="48"/>
    </row>
    <row r="504" spans="1:10" ht="15.75" hidden="1">
      <c r="A504" s="40"/>
      <c r="B504" s="32"/>
      <c r="C504" s="33"/>
      <c r="D504" s="33"/>
      <c r="E504" s="33"/>
      <c r="F504" s="45" t="s">
        <v>298</v>
      </c>
      <c r="G504" s="46"/>
      <c r="H504" s="47">
        <f t="shared" si="10"/>
        <v>0</v>
      </c>
      <c r="I504" s="48"/>
      <c r="J504" s="48"/>
    </row>
    <row r="505" spans="1:10" ht="36.75" customHeight="1">
      <c r="A505" s="40">
        <v>2842</v>
      </c>
      <c r="B505" s="32" t="s">
        <v>364</v>
      </c>
      <c r="C505" s="33">
        <v>4</v>
      </c>
      <c r="D505" s="33">
        <v>2</v>
      </c>
      <c r="E505" s="33"/>
      <c r="F505" s="45" t="s">
        <v>413</v>
      </c>
      <c r="G505" s="64"/>
      <c r="H505" s="47">
        <f t="shared" si="10"/>
        <v>4490</v>
      </c>
      <c r="I505" s="48">
        <f>I507+I508</f>
        <v>4490</v>
      </c>
      <c r="J505" s="48">
        <f>SUM(J507:J508)</f>
        <v>0</v>
      </c>
    </row>
    <row r="506" spans="1:10" ht="36" hidden="1">
      <c r="A506" s="40"/>
      <c r="B506" s="32"/>
      <c r="C506" s="33"/>
      <c r="D506" s="33"/>
      <c r="E506" s="33"/>
      <c r="F506" s="45" t="s">
        <v>297</v>
      </c>
      <c r="G506" s="46"/>
      <c r="H506" s="47"/>
      <c r="I506" s="48"/>
      <c r="J506" s="48"/>
    </row>
    <row r="507" spans="1:10" ht="24">
      <c r="A507" s="40"/>
      <c r="B507" s="32"/>
      <c r="C507" s="33"/>
      <c r="D507" s="33"/>
      <c r="E507" s="33">
        <v>4819</v>
      </c>
      <c r="F507" s="45" t="s">
        <v>851</v>
      </c>
      <c r="G507" s="46"/>
      <c r="H507" s="47">
        <f t="shared" si="10"/>
        <v>3500</v>
      </c>
      <c r="I507" s="48">
        <f>'[3]2021'!$AR$37</f>
        <v>3500</v>
      </c>
      <c r="J507" s="48"/>
    </row>
    <row r="508" spans="1:10" ht="15.75">
      <c r="A508" s="40"/>
      <c r="B508" s="32"/>
      <c r="C508" s="33"/>
      <c r="D508" s="33"/>
      <c r="E508" s="33">
        <v>4639</v>
      </c>
      <c r="F508" s="45" t="s">
        <v>1005</v>
      </c>
      <c r="G508" s="46"/>
      <c r="H508" s="47">
        <f t="shared" si="10"/>
        <v>990</v>
      </c>
      <c r="I508" s="48">
        <f>'[3]2021'!$AU$37</f>
        <v>990</v>
      </c>
      <c r="J508" s="48"/>
    </row>
    <row r="509" spans="1:10" ht="17.25" customHeight="1" hidden="1">
      <c r="A509" s="40">
        <v>2843</v>
      </c>
      <c r="B509" s="32" t="s">
        <v>364</v>
      </c>
      <c r="C509" s="33">
        <v>4</v>
      </c>
      <c r="D509" s="33">
        <v>3</v>
      </c>
      <c r="E509" s="33"/>
      <c r="F509" s="45" t="s">
        <v>411</v>
      </c>
      <c r="G509" s="59" t="s">
        <v>782</v>
      </c>
      <c r="H509" s="47">
        <f t="shared" si="10"/>
        <v>0</v>
      </c>
      <c r="I509" s="48">
        <f>SUM(I511:I512)</f>
        <v>0</v>
      </c>
      <c r="J509" s="48">
        <f>SUM(J511:J512)</f>
        <v>0</v>
      </c>
    </row>
    <row r="510" spans="1:10" ht="36" hidden="1">
      <c r="A510" s="40"/>
      <c r="B510" s="32"/>
      <c r="C510" s="33"/>
      <c r="D510" s="33"/>
      <c r="E510" s="33"/>
      <c r="F510" s="45" t="s">
        <v>297</v>
      </c>
      <c r="G510" s="46"/>
      <c r="H510" s="47">
        <f t="shared" si="10"/>
        <v>0</v>
      </c>
      <c r="I510" s="48"/>
      <c r="J510" s="48"/>
    </row>
    <row r="511" spans="1:10" ht="15.75" hidden="1">
      <c r="A511" s="40"/>
      <c r="B511" s="32"/>
      <c r="C511" s="33"/>
      <c r="D511" s="33"/>
      <c r="E511" s="33"/>
      <c r="F511" s="45" t="s">
        <v>298</v>
      </c>
      <c r="G511" s="46"/>
      <c r="H511" s="47">
        <f t="shared" si="10"/>
        <v>0</v>
      </c>
      <c r="I511" s="48"/>
      <c r="J511" s="48"/>
    </row>
    <row r="512" spans="1:10" ht="15.75" hidden="1">
      <c r="A512" s="40"/>
      <c r="B512" s="32"/>
      <c r="C512" s="33"/>
      <c r="D512" s="33"/>
      <c r="E512" s="33"/>
      <c r="F512" s="45" t="s">
        <v>298</v>
      </c>
      <c r="G512" s="46"/>
      <c r="H512" s="47">
        <f t="shared" si="10"/>
        <v>0</v>
      </c>
      <c r="I512" s="48"/>
      <c r="J512" s="48"/>
    </row>
    <row r="513" spans="1:10" ht="36" customHeight="1" hidden="1">
      <c r="A513" s="40">
        <v>2850</v>
      </c>
      <c r="B513" s="32" t="s">
        <v>364</v>
      </c>
      <c r="C513" s="33">
        <v>5</v>
      </c>
      <c r="D513" s="33">
        <v>0</v>
      </c>
      <c r="E513" s="33"/>
      <c r="F513" s="69" t="s">
        <v>852</v>
      </c>
      <c r="G513" s="64" t="s">
        <v>784</v>
      </c>
      <c r="H513" s="47">
        <f t="shared" si="10"/>
        <v>0</v>
      </c>
      <c r="I513" s="48">
        <f>SUM(I514)</f>
        <v>0</v>
      </c>
      <c r="J513" s="48">
        <f>SUM(J514)</f>
        <v>0</v>
      </c>
    </row>
    <row r="514" spans="1:10" ht="24" customHeight="1" hidden="1">
      <c r="A514" s="40">
        <v>2851</v>
      </c>
      <c r="B514" s="32" t="s">
        <v>364</v>
      </c>
      <c r="C514" s="33">
        <v>5</v>
      </c>
      <c r="D514" s="33">
        <v>1</v>
      </c>
      <c r="E514" s="33"/>
      <c r="F514" s="70" t="s">
        <v>783</v>
      </c>
      <c r="G514" s="59" t="s">
        <v>785</v>
      </c>
      <c r="H514" s="47">
        <f t="shared" si="10"/>
        <v>0</v>
      </c>
      <c r="I514" s="48">
        <f>SUM(I516:I517)</f>
        <v>0</v>
      </c>
      <c r="J514" s="48">
        <f>SUM(J516:J517)</f>
        <v>0</v>
      </c>
    </row>
    <row r="515" spans="1:10" ht="36" hidden="1">
      <c r="A515" s="40"/>
      <c r="B515" s="32"/>
      <c r="C515" s="33"/>
      <c r="D515" s="33"/>
      <c r="E515" s="33"/>
      <c r="F515" s="45" t="s">
        <v>297</v>
      </c>
      <c r="G515" s="46"/>
      <c r="H515" s="47">
        <f t="shared" si="10"/>
        <v>0</v>
      </c>
      <c r="I515" s="48"/>
      <c r="J515" s="48"/>
    </row>
    <row r="516" spans="1:10" ht="15.75" hidden="1">
      <c r="A516" s="40"/>
      <c r="B516" s="32"/>
      <c r="C516" s="33"/>
      <c r="D516" s="33"/>
      <c r="E516" s="33"/>
      <c r="F516" s="45" t="s">
        <v>298</v>
      </c>
      <c r="G516" s="46"/>
      <c r="H516" s="47">
        <f t="shared" si="10"/>
        <v>0</v>
      </c>
      <c r="I516" s="48"/>
      <c r="J516" s="48"/>
    </row>
    <row r="517" spans="1:10" ht="15.75" hidden="1">
      <c r="A517" s="40"/>
      <c r="B517" s="32"/>
      <c r="C517" s="33"/>
      <c r="D517" s="33"/>
      <c r="E517" s="33"/>
      <c r="F517" s="45" t="s">
        <v>298</v>
      </c>
      <c r="G517" s="46"/>
      <c r="H517" s="47">
        <f t="shared" si="10"/>
        <v>0</v>
      </c>
      <c r="I517" s="48"/>
      <c r="J517" s="48"/>
    </row>
    <row r="518" spans="1:10" ht="27" customHeight="1">
      <c r="A518" s="40">
        <v>2860</v>
      </c>
      <c r="B518" s="32" t="s">
        <v>364</v>
      </c>
      <c r="C518" s="33">
        <v>6</v>
      </c>
      <c r="D518" s="33">
        <v>0</v>
      </c>
      <c r="E518" s="33"/>
      <c r="F518" s="69" t="s">
        <v>853</v>
      </c>
      <c r="G518" s="64" t="s">
        <v>82</v>
      </c>
      <c r="H518" s="47">
        <f t="shared" si="10"/>
        <v>1990</v>
      </c>
      <c r="I518" s="48">
        <f>SUM(I519)</f>
        <v>0</v>
      </c>
      <c r="J518" s="48">
        <f>SUM(J519)</f>
        <v>1990</v>
      </c>
    </row>
    <row r="519" spans="1:10" ht="12" customHeight="1">
      <c r="A519" s="40">
        <v>2861</v>
      </c>
      <c r="B519" s="32" t="s">
        <v>364</v>
      </c>
      <c r="C519" s="33">
        <v>6</v>
      </c>
      <c r="D519" s="33">
        <v>1</v>
      </c>
      <c r="E519" s="33"/>
      <c r="F519" s="70" t="s">
        <v>786</v>
      </c>
      <c r="G519" s="59" t="s">
        <v>83</v>
      </c>
      <c r="H519" s="47">
        <f t="shared" si="10"/>
        <v>1990</v>
      </c>
      <c r="I519" s="48">
        <f>SUM(I521:I522)</f>
        <v>0</v>
      </c>
      <c r="J519" s="48">
        <f>J521</f>
        <v>1990</v>
      </c>
    </row>
    <row r="520" spans="1:10" ht="36" hidden="1">
      <c r="A520" s="40"/>
      <c r="B520" s="32"/>
      <c r="C520" s="33"/>
      <c r="D520" s="33"/>
      <c r="E520" s="33"/>
      <c r="F520" s="45" t="s">
        <v>297</v>
      </c>
      <c r="G520" s="46"/>
      <c r="H520" s="47"/>
      <c r="I520" s="48"/>
      <c r="J520" s="48"/>
    </row>
    <row r="521" spans="1:10" ht="15.75">
      <c r="A521" s="40"/>
      <c r="B521" s="32"/>
      <c r="C521" s="33"/>
      <c r="D521" s="33"/>
      <c r="E521" s="33">
        <v>5111</v>
      </c>
      <c r="F521" s="45" t="s">
        <v>283</v>
      </c>
      <c r="G521" s="46"/>
      <c r="H521" s="47">
        <f t="shared" si="10"/>
        <v>1990</v>
      </c>
      <c r="I521" s="48"/>
      <c r="J521" s="48">
        <f>'[3]2021'!$AW$36</f>
        <v>1990</v>
      </c>
    </row>
    <row r="522" spans="1:10" ht="15.75" hidden="1">
      <c r="A522" s="40"/>
      <c r="B522" s="32"/>
      <c r="C522" s="33"/>
      <c r="D522" s="33"/>
      <c r="E522" s="33"/>
      <c r="F522" s="45" t="s">
        <v>298</v>
      </c>
      <c r="G522" s="46"/>
      <c r="H522" s="47">
        <f t="shared" si="10"/>
        <v>0</v>
      </c>
      <c r="I522" s="48"/>
      <c r="J522" s="48"/>
    </row>
    <row r="523" spans="1:10" s="38" customFormat="1" ht="13.5" customHeight="1">
      <c r="A523" s="31">
        <v>2900</v>
      </c>
      <c r="B523" s="32" t="s">
        <v>371</v>
      </c>
      <c r="C523" s="33">
        <v>0</v>
      </c>
      <c r="D523" s="33">
        <v>0</v>
      </c>
      <c r="E523" s="33"/>
      <c r="F523" s="65" t="s">
        <v>1017</v>
      </c>
      <c r="G523" s="63" t="s">
        <v>84</v>
      </c>
      <c r="H523" s="47">
        <f t="shared" si="10"/>
        <v>576000</v>
      </c>
      <c r="I523" s="47">
        <f>I524+I560</f>
        <v>576000</v>
      </c>
      <c r="J523" s="47">
        <f>SUM(J524,J534,J543,J552,J560,J568,J573,J578)</f>
        <v>0</v>
      </c>
    </row>
    <row r="524" spans="1:10" ht="24.75" customHeight="1">
      <c r="A524" s="40">
        <v>2910</v>
      </c>
      <c r="B524" s="32" t="s">
        <v>371</v>
      </c>
      <c r="C524" s="33">
        <v>1</v>
      </c>
      <c r="D524" s="33">
        <v>0</v>
      </c>
      <c r="E524" s="33"/>
      <c r="F524" s="41" t="s">
        <v>854</v>
      </c>
      <c r="G524" s="42" t="s">
        <v>85</v>
      </c>
      <c r="H524" s="47">
        <f t="shared" si="10"/>
        <v>325000</v>
      </c>
      <c r="I524" s="48">
        <f>SUM(I525,I530)</f>
        <v>325000</v>
      </c>
      <c r="J524" s="48">
        <f>SUM(J525,J530)</f>
        <v>0</v>
      </c>
    </row>
    <row r="525" spans="1:10" ht="14.25" customHeight="1">
      <c r="A525" s="40">
        <v>2911</v>
      </c>
      <c r="B525" s="32" t="s">
        <v>371</v>
      </c>
      <c r="C525" s="33">
        <v>1</v>
      </c>
      <c r="D525" s="33">
        <v>1</v>
      </c>
      <c r="E525" s="33"/>
      <c r="F525" s="45" t="s">
        <v>86</v>
      </c>
      <c r="G525" s="59" t="s">
        <v>87</v>
      </c>
      <c r="H525" s="47">
        <f t="shared" si="10"/>
        <v>325000</v>
      </c>
      <c r="I525" s="48">
        <f>I527</f>
        <v>325000</v>
      </c>
      <c r="J525" s="48">
        <f>SUM(J528:J529)</f>
        <v>0</v>
      </c>
    </row>
    <row r="526" spans="1:10" ht="36" hidden="1">
      <c r="A526" s="40"/>
      <c r="B526" s="32"/>
      <c r="C526" s="33"/>
      <c r="D526" s="33"/>
      <c r="E526" s="33"/>
      <c r="F526" s="45" t="s">
        <v>297</v>
      </c>
      <c r="G526" s="46"/>
      <c r="H526" s="47"/>
      <c r="I526" s="48"/>
      <c r="J526" s="48"/>
    </row>
    <row r="527" spans="1:10" ht="24.75" customHeight="1">
      <c r="A527" s="40"/>
      <c r="B527" s="32"/>
      <c r="C527" s="33"/>
      <c r="D527" s="33"/>
      <c r="E527" s="33">
        <v>4511</v>
      </c>
      <c r="F527" s="54" t="s">
        <v>228</v>
      </c>
      <c r="G527" s="55"/>
      <c r="H527" s="56">
        <f>I527+J527</f>
        <v>325000</v>
      </c>
      <c r="I527" s="57">
        <f>'[3]2021'!$C$8+'[3]2021'!$C$9+'[3]2021'!$C$10+'[3]2021'!$C$11+'[3]2021'!$C$12+'[3]2021'!$C$13+'[3]2021'!$C$14+'[3]2021'!$C$15</f>
        <v>325000</v>
      </c>
      <c r="J527" s="71"/>
    </row>
    <row r="528" spans="1:10" ht="36" hidden="1">
      <c r="A528" s="40"/>
      <c r="B528" s="32"/>
      <c r="C528" s="33"/>
      <c r="D528" s="33"/>
      <c r="E528" s="33">
        <v>4637</v>
      </c>
      <c r="F528" s="54" t="s">
        <v>275</v>
      </c>
      <c r="G528" s="55"/>
      <c r="H528" s="56" t="e">
        <f>I528+J528</f>
        <v>#REF!</v>
      </c>
      <c r="I528" s="57" t="e">
        <f>#REF!</f>
        <v>#REF!</v>
      </c>
      <c r="J528" s="71"/>
    </row>
    <row r="529" spans="1:10" ht="24" hidden="1">
      <c r="A529" s="40"/>
      <c r="B529" s="32"/>
      <c r="C529" s="33"/>
      <c r="D529" s="33"/>
      <c r="E529" s="33">
        <v>4637</v>
      </c>
      <c r="F529" s="54" t="s">
        <v>285</v>
      </c>
      <c r="G529" s="55"/>
      <c r="H529" s="56">
        <f>I529</f>
        <v>0</v>
      </c>
      <c r="I529" s="57"/>
      <c r="J529" s="71"/>
    </row>
    <row r="530" spans="1:10" ht="242.25" hidden="1">
      <c r="A530" s="40">
        <v>2912</v>
      </c>
      <c r="B530" s="32" t="s">
        <v>371</v>
      </c>
      <c r="C530" s="33">
        <v>1</v>
      </c>
      <c r="D530" s="33">
        <v>2</v>
      </c>
      <c r="E530" s="33"/>
      <c r="F530" s="45" t="s">
        <v>372</v>
      </c>
      <c r="G530" s="59" t="s">
        <v>88</v>
      </c>
      <c r="H530" s="47">
        <f t="shared" si="10"/>
        <v>0</v>
      </c>
      <c r="I530" s="48">
        <f>SUM(I532:I533)</f>
        <v>0</v>
      </c>
      <c r="J530" s="48">
        <f>SUM(J532:J533)</f>
        <v>0</v>
      </c>
    </row>
    <row r="531" spans="1:10" ht="36" hidden="1">
      <c r="A531" s="40"/>
      <c r="B531" s="32"/>
      <c r="C531" s="33"/>
      <c r="D531" s="33"/>
      <c r="E531" s="33"/>
      <c r="F531" s="45" t="s">
        <v>297</v>
      </c>
      <c r="G531" s="46"/>
      <c r="H531" s="47">
        <f t="shared" si="10"/>
        <v>0</v>
      </c>
      <c r="I531" s="48"/>
      <c r="J531" s="48"/>
    </row>
    <row r="532" spans="1:10" ht="15.75" hidden="1">
      <c r="A532" s="40"/>
      <c r="B532" s="32"/>
      <c r="C532" s="33"/>
      <c r="D532" s="33"/>
      <c r="E532" s="33"/>
      <c r="F532" s="45" t="s">
        <v>298</v>
      </c>
      <c r="G532" s="46"/>
      <c r="H532" s="47">
        <f t="shared" si="10"/>
        <v>0</v>
      </c>
      <c r="I532" s="48"/>
      <c r="J532" s="48"/>
    </row>
    <row r="533" spans="1:10" ht="15.75" hidden="1">
      <c r="A533" s="40"/>
      <c r="B533" s="32"/>
      <c r="C533" s="33"/>
      <c r="D533" s="33"/>
      <c r="E533" s="33"/>
      <c r="F533" s="45" t="s">
        <v>298</v>
      </c>
      <c r="G533" s="46"/>
      <c r="H533" s="47">
        <f t="shared" si="10"/>
        <v>0</v>
      </c>
      <c r="I533" s="48"/>
      <c r="J533" s="48"/>
    </row>
    <row r="534" spans="1:10" ht="270.75" hidden="1">
      <c r="A534" s="40">
        <v>2920</v>
      </c>
      <c r="B534" s="32" t="s">
        <v>371</v>
      </c>
      <c r="C534" s="33">
        <v>2</v>
      </c>
      <c r="D534" s="33">
        <v>0</v>
      </c>
      <c r="E534" s="33"/>
      <c r="F534" s="41" t="s">
        <v>855</v>
      </c>
      <c r="G534" s="42" t="s">
        <v>89</v>
      </c>
      <c r="H534" s="47">
        <f t="shared" si="10"/>
        <v>0</v>
      </c>
      <c r="I534" s="48">
        <f>SUM(I535,I539)</f>
        <v>0</v>
      </c>
      <c r="J534" s="48">
        <f>SUM(J535,J539)</f>
        <v>0</v>
      </c>
    </row>
    <row r="535" spans="1:10" ht="356.25" hidden="1">
      <c r="A535" s="40">
        <v>2921</v>
      </c>
      <c r="B535" s="32" t="s">
        <v>371</v>
      </c>
      <c r="C535" s="33">
        <v>2</v>
      </c>
      <c r="D535" s="33">
        <v>1</v>
      </c>
      <c r="E535" s="33"/>
      <c r="F535" s="45" t="s">
        <v>374</v>
      </c>
      <c r="G535" s="59" t="s">
        <v>90</v>
      </c>
      <c r="H535" s="47">
        <f t="shared" si="10"/>
        <v>0</v>
      </c>
      <c r="I535" s="48">
        <f>SUM(I537:I538)</f>
        <v>0</v>
      </c>
      <c r="J535" s="48">
        <f>SUM(J537:J538)</f>
        <v>0</v>
      </c>
    </row>
    <row r="536" spans="1:10" ht="36" hidden="1">
      <c r="A536" s="40"/>
      <c r="B536" s="32"/>
      <c r="C536" s="33"/>
      <c r="D536" s="33"/>
      <c r="E536" s="33"/>
      <c r="F536" s="45" t="s">
        <v>297</v>
      </c>
      <c r="G536" s="46"/>
      <c r="H536" s="47">
        <f t="shared" si="10"/>
        <v>0</v>
      </c>
      <c r="I536" s="48"/>
      <c r="J536" s="48"/>
    </row>
    <row r="537" spans="1:10" ht="15.75" hidden="1">
      <c r="A537" s="40"/>
      <c r="B537" s="32"/>
      <c r="C537" s="33"/>
      <c r="D537" s="33"/>
      <c r="E537" s="33"/>
      <c r="F537" s="45" t="s">
        <v>298</v>
      </c>
      <c r="G537" s="46"/>
      <c r="H537" s="47">
        <f t="shared" si="10"/>
        <v>0</v>
      </c>
      <c r="I537" s="48"/>
      <c r="J537" s="48"/>
    </row>
    <row r="538" spans="1:10" ht="15.75" hidden="1">
      <c r="A538" s="40"/>
      <c r="B538" s="32"/>
      <c r="C538" s="33"/>
      <c r="D538" s="33"/>
      <c r="E538" s="33"/>
      <c r="F538" s="45" t="s">
        <v>298</v>
      </c>
      <c r="G538" s="46"/>
      <c r="H538" s="47">
        <f t="shared" si="10"/>
        <v>0</v>
      </c>
      <c r="I538" s="48"/>
      <c r="J538" s="48"/>
    </row>
    <row r="539" spans="1:10" ht="356.25" hidden="1">
      <c r="A539" s="40">
        <v>2922</v>
      </c>
      <c r="B539" s="32" t="s">
        <v>371</v>
      </c>
      <c r="C539" s="33">
        <v>2</v>
      </c>
      <c r="D539" s="33">
        <v>2</v>
      </c>
      <c r="E539" s="33"/>
      <c r="F539" s="45" t="s">
        <v>375</v>
      </c>
      <c r="G539" s="59" t="s">
        <v>91</v>
      </c>
      <c r="H539" s="47">
        <f t="shared" si="10"/>
        <v>0</v>
      </c>
      <c r="I539" s="48">
        <f>SUM(I541:I542)</f>
        <v>0</v>
      </c>
      <c r="J539" s="48">
        <f>SUM(J541:J542)</f>
        <v>0</v>
      </c>
    </row>
    <row r="540" spans="1:10" ht="36" hidden="1">
      <c r="A540" s="40"/>
      <c r="B540" s="32"/>
      <c r="C540" s="33"/>
      <c r="D540" s="33"/>
      <c r="E540" s="33"/>
      <c r="F540" s="45" t="s">
        <v>297</v>
      </c>
      <c r="G540" s="46"/>
      <c r="H540" s="47">
        <f t="shared" si="10"/>
        <v>0</v>
      </c>
      <c r="I540" s="48"/>
      <c r="J540" s="48"/>
    </row>
    <row r="541" spans="1:10" ht="15.75" hidden="1">
      <c r="A541" s="40"/>
      <c r="B541" s="32"/>
      <c r="C541" s="33"/>
      <c r="D541" s="33"/>
      <c r="E541" s="33"/>
      <c r="F541" s="45" t="s">
        <v>298</v>
      </c>
      <c r="G541" s="46"/>
      <c r="H541" s="47">
        <f t="shared" si="10"/>
        <v>0</v>
      </c>
      <c r="I541" s="48"/>
      <c r="J541" s="48"/>
    </row>
    <row r="542" spans="1:10" ht="15.75" hidden="1">
      <c r="A542" s="40"/>
      <c r="B542" s="32"/>
      <c r="C542" s="33"/>
      <c r="D542" s="33"/>
      <c r="E542" s="33"/>
      <c r="F542" s="45" t="s">
        <v>298</v>
      </c>
      <c r="G542" s="46"/>
      <c r="H542" s="47">
        <f t="shared" si="10"/>
        <v>0</v>
      </c>
      <c r="I542" s="48"/>
      <c r="J542" s="48"/>
    </row>
    <row r="543" spans="1:10" ht="409.5" hidden="1">
      <c r="A543" s="40">
        <v>2930</v>
      </c>
      <c r="B543" s="32" t="s">
        <v>371</v>
      </c>
      <c r="C543" s="33">
        <v>3</v>
      </c>
      <c r="D543" s="33">
        <v>0</v>
      </c>
      <c r="E543" s="33"/>
      <c r="F543" s="41" t="s">
        <v>856</v>
      </c>
      <c r="G543" s="42" t="s">
        <v>92</v>
      </c>
      <c r="H543" s="47">
        <f t="shared" si="10"/>
        <v>0</v>
      </c>
      <c r="I543" s="48">
        <f>SUM(I544,I548)</f>
        <v>0</v>
      </c>
      <c r="J543" s="48">
        <f>SUM(J544,J548)</f>
        <v>0</v>
      </c>
    </row>
    <row r="544" spans="1:10" ht="409.5" hidden="1">
      <c r="A544" s="40">
        <v>2931</v>
      </c>
      <c r="B544" s="32" t="s">
        <v>371</v>
      </c>
      <c r="C544" s="33">
        <v>3</v>
      </c>
      <c r="D544" s="33">
        <v>1</v>
      </c>
      <c r="E544" s="33"/>
      <c r="F544" s="45" t="s">
        <v>377</v>
      </c>
      <c r="G544" s="59" t="s">
        <v>93</v>
      </c>
      <c r="H544" s="47">
        <f t="shared" si="10"/>
        <v>0</v>
      </c>
      <c r="I544" s="48">
        <f>SUM(I546:I547)</f>
        <v>0</v>
      </c>
      <c r="J544" s="48">
        <f>SUM(J546:J547)</f>
        <v>0</v>
      </c>
    </row>
    <row r="545" spans="1:10" ht="36" hidden="1">
      <c r="A545" s="40"/>
      <c r="B545" s="32"/>
      <c r="C545" s="33"/>
      <c r="D545" s="33"/>
      <c r="E545" s="33"/>
      <c r="F545" s="45" t="s">
        <v>297</v>
      </c>
      <c r="G545" s="46"/>
      <c r="H545" s="47">
        <f t="shared" si="10"/>
        <v>0</v>
      </c>
      <c r="I545" s="48"/>
      <c r="J545" s="48"/>
    </row>
    <row r="546" spans="1:10" ht="15.75" hidden="1">
      <c r="A546" s="40"/>
      <c r="B546" s="32"/>
      <c r="C546" s="33"/>
      <c r="D546" s="33"/>
      <c r="E546" s="33"/>
      <c r="F546" s="45" t="s">
        <v>298</v>
      </c>
      <c r="G546" s="46"/>
      <c r="H546" s="47">
        <f t="shared" si="10"/>
        <v>0</v>
      </c>
      <c r="I546" s="48"/>
      <c r="J546" s="48"/>
    </row>
    <row r="547" spans="1:10" ht="15.75" hidden="1">
      <c r="A547" s="40"/>
      <c r="B547" s="32"/>
      <c r="C547" s="33"/>
      <c r="D547" s="33"/>
      <c r="E547" s="33"/>
      <c r="F547" s="45" t="s">
        <v>298</v>
      </c>
      <c r="G547" s="46"/>
      <c r="H547" s="47">
        <f t="shared" si="10"/>
        <v>0</v>
      </c>
      <c r="I547" s="48"/>
      <c r="J547" s="48"/>
    </row>
    <row r="548" spans="1:10" ht="15.75" hidden="1">
      <c r="A548" s="40">
        <v>2932</v>
      </c>
      <c r="B548" s="32" t="s">
        <v>371</v>
      </c>
      <c r="C548" s="33">
        <v>3</v>
      </c>
      <c r="D548" s="33">
        <v>2</v>
      </c>
      <c r="E548" s="33"/>
      <c r="F548" s="45" t="s">
        <v>378</v>
      </c>
      <c r="G548" s="59"/>
      <c r="H548" s="47">
        <f t="shared" si="10"/>
        <v>0</v>
      </c>
      <c r="I548" s="48">
        <f>SUM(I550:I551)</f>
        <v>0</v>
      </c>
      <c r="J548" s="48">
        <f>SUM(J550:J551)</f>
        <v>0</v>
      </c>
    </row>
    <row r="549" spans="1:10" ht="36" hidden="1">
      <c r="A549" s="40"/>
      <c r="B549" s="32"/>
      <c r="C549" s="33"/>
      <c r="D549" s="33"/>
      <c r="E549" s="33"/>
      <c r="F549" s="45" t="s">
        <v>297</v>
      </c>
      <c r="G549" s="46"/>
      <c r="H549" s="47">
        <f t="shared" si="10"/>
        <v>0</v>
      </c>
      <c r="I549" s="48"/>
      <c r="J549" s="48"/>
    </row>
    <row r="550" spans="1:10" ht="15.75" hidden="1">
      <c r="A550" s="40"/>
      <c r="B550" s="32"/>
      <c r="C550" s="33"/>
      <c r="D550" s="33"/>
      <c r="E550" s="33"/>
      <c r="F550" s="45" t="s">
        <v>298</v>
      </c>
      <c r="G550" s="46"/>
      <c r="H550" s="47">
        <f t="shared" si="10"/>
        <v>0</v>
      </c>
      <c r="I550" s="48"/>
      <c r="J550" s="48"/>
    </row>
    <row r="551" spans="1:10" ht="19.5" customHeight="1" hidden="1">
      <c r="A551" s="40"/>
      <c r="B551" s="32"/>
      <c r="C551" s="33"/>
      <c r="D551" s="33"/>
      <c r="E551" s="33"/>
      <c r="F551" s="45" t="s">
        <v>298</v>
      </c>
      <c r="G551" s="46"/>
      <c r="H551" s="47">
        <f t="shared" si="10"/>
        <v>0</v>
      </c>
      <c r="I551" s="48"/>
      <c r="J551" s="48"/>
    </row>
    <row r="552" spans="1:10" ht="13.5" customHeight="1" hidden="1">
      <c r="A552" s="40">
        <v>2940</v>
      </c>
      <c r="B552" s="32" t="s">
        <v>371</v>
      </c>
      <c r="C552" s="33">
        <v>4</v>
      </c>
      <c r="D552" s="33">
        <v>0</v>
      </c>
      <c r="E552" s="33"/>
      <c r="F552" s="41" t="s">
        <v>857</v>
      </c>
      <c r="G552" s="42" t="s">
        <v>95</v>
      </c>
      <c r="H552" s="47">
        <f t="shared" si="10"/>
        <v>0</v>
      </c>
      <c r="I552" s="48">
        <f>SUM(I553,I556)</f>
        <v>0</v>
      </c>
      <c r="J552" s="48">
        <f>SUM(J553,J556)</f>
        <v>0</v>
      </c>
    </row>
    <row r="553" spans="1:10" ht="14.25" customHeight="1" hidden="1">
      <c r="A553" s="40">
        <v>2941</v>
      </c>
      <c r="B553" s="32" t="s">
        <v>371</v>
      </c>
      <c r="C553" s="33">
        <v>4</v>
      </c>
      <c r="D553" s="33">
        <v>1</v>
      </c>
      <c r="E553" s="33"/>
      <c r="F553" s="45" t="s">
        <v>379</v>
      </c>
      <c r="G553" s="59" t="s">
        <v>96</v>
      </c>
      <c r="H553" s="47">
        <f t="shared" si="10"/>
        <v>0</v>
      </c>
      <c r="I553" s="48">
        <f>I555</f>
        <v>0</v>
      </c>
      <c r="J553" s="48">
        <f>SUM(J555:J555)</f>
        <v>0</v>
      </c>
    </row>
    <row r="554" spans="1:10" ht="36" hidden="1">
      <c r="A554" s="40"/>
      <c r="B554" s="32"/>
      <c r="C554" s="33"/>
      <c r="D554" s="33"/>
      <c r="E554" s="33"/>
      <c r="F554" s="45" t="s">
        <v>297</v>
      </c>
      <c r="G554" s="46"/>
      <c r="H554" s="47">
        <f t="shared" si="10"/>
        <v>0</v>
      </c>
      <c r="I554" s="48"/>
      <c r="J554" s="48"/>
    </row>
    <row r="555" spans="1:10" ht="15.75" hidden="1">
      <c r="A555" s="40"/>
      <c r="B555" s="32"/>
      <c r="C555" s="33"/>
      <c r="D555" s="33"/>
      <c r="E555" s="33">
        <v>4729</v>
      </c>
      <c r="F555" s="45" t="s">
        <v>428</v>
      </c>
      <c r="G555" s="46"/>
      <c r="H555" s="47">
        <f t="shared" si="10"/>
        <v>0</v>
      </c>
      <c r="I555" s="48"/>
      <c r="J555" s="48"/>
    </row>
    <row r="556" spans="1:10" ht="13.5" customHeight="1" hidden="1">
      <c r="A556" s="40">
        <v>2942</v>
      </c>
      <c r="B556" s="32" t="s">
        <v>371</v>
      </c>
      <c r="C556" s="33">
        <v>4</v>
      </c>
      <c r="D556" s="33">
        <v>2</v>
      </c>
      <c r="E556" s="33"/>
      <c r="F556" s="45" t="s">
        <v>380</v>
      </c>
      <c r="G556" s="59" t="s">
        <v>97</v>
      </c>
      <c r="H556" s="47">
        <f t="shared" si="10"/>
        <v>0</v>
      </c>
      <c r="I556" s="48">
        <f>SUM(I558:I559)</f>
        <v>0</v>
      </c>
      <c r="J556" s="48">
        <f>SUM(J558:J559)</f>
        <v>0</v>
      </c>
    </row>
    <row r="557" spans="1:10" ht="36" hidden="1">
      <c r="A557" s="40"/>
      <c r="B557" s="32"/>
      <c r="C557" s="33"/>
      <c r="D557" s="33"/>
      <c r="E557" s="33"/>
      <c r="F557" s="45" t="s">
        <v>297</v>
      </c>
      <c r="G557" s="46"/>
      <c r="H557" s="47">
        <f t="shared" si="10"/>
        <v>0</v>
      </c>
      <c r="I557" s="48"/>
      <c r="J557" s="48"/>
    </row>
    <row r="558" spans="1:10" ht="15.75" hidden="1">
      <c r="A558" s="40"/>
      <c r="B558" s="32"/>
      <c r="C558" s="33"/>
      <c r="D558" s="33"/>
      <c r="E558" s="33"/>
      <c r="F558" s="45" t="s">
        <v>298</v>
      </c>
      <c r="G558" s="46"/>
      <c r="H558" s="47">
        <f t="shared" si="10"/>
        <v>0</v>
      </c>
      <c r="I558" s="48"/>
      <c r="J558" s="48"/>
    </row>
    <row r="559" spans="1:10" ht="15.75" hidden="1">
      <c r="A559" s="40"/>
      <c r="B559" s="32"/>
      <c r="C559" s="33"/>
      <c r="D559" s="33"/>
      <c r="E559" s="33"/>
      <c r="F559" s="45" t="s">
        <v>298</v>
      </c>
      <c r="G559" s="46"/>
      <c r="H559" s="47">
        <f t="shared" si="10"/>
        <v>0</v>
      </c>
      <c r="I559" s="48"/>
      <c r="J559" s="48"/>
    </row>
    <row r="560" spans="1:10" ht="29.25" customHeight="1">
      <c r="A560" s="40">
        <v>2950</v>
      </c>
      <c r="B560" s="32" t="s">
        <v>371</v>
      </c>
      <c r="C560" s="33">
        <v>5</v>
      </c>
      <c r="D560" s="33">
        <v>0</v>
      </c>
      <c r="E560" s="33"/>
      <c r="F560" s="41" t="s">
        <v>858</v>
      </c>
      <c r="G560" s="42" t="s">
        <v>99</v>
      </c>
      <c r="H560" s="47">
        <f t="shared" si="10"/>
        <v>251000</v>
      </c>
      <c r="I560" s="48">
        <f>SUM(I561,I564)</f>
        <v>251000</v>
      </c>
      <c r="J560" s="48">
        <f>SUM(J561,J564)</f>
        <v>0</v>
      </c>
    </row>
    <row r="561" spans="1:10" ht="15.75">
      <c r="A561" s="40">
        <v>2951</v>
      </c>
      <c r="B561" s="32" t="s">
        <v>371</v>
      </c>
      <c r="C561" s="33">
        <v>5</v>
      </c>
      <c r="D561" s="33">
        <v>1</v>
      </c>
      <c r="E561" s="33"/>
      <c r="F561" s="45" t="s">
        <v>381</v>
      </c>
      <c r="G561" s="42"/>
      <c r="H561" s="47">
        <f aca="true" t="shared" si="11" ref="H561:H623">SUM(I561:J561)</f>
        <v>251000</v>
      </c>
      <c r="I561" s="48">
        <f>SUM(I563:I563)</f>
        <v>251000</v>
      </c>
      <c r="J561" s="48">
        <f>SUM(J563:J563)</f>
        <v>0</v>
      </c>
    </row>
    <row r="562" spans="1:10" ht="36" hidden="1">
      <c r="A562" s="40"/>
      <c r="B562" s="32"/>
      <c r="C562" s="33"/>
      <c r="D562" s="33"/>
      <c r="E562" s="33"/>
      <c r="F562" s="45" t="s">
        <v>297</v>
      </c>
      <c r="G562" s="46"/>
      <c r="H562" s="47"/>
      <c r="I562" s="48"/>
      <c r="J562" s="48"/>
    </row>
    <row r="563" spans="1:10" ht="26.25" customHeight="1">
      <c r="A563" s="40"/>
      <c r="B563" s="32"/>
      <c r="C563" s="33"/>
      <c r="D563" s="33"/>
      <c r="E563" s="33">
        <v>4511</v>
      </c>
      <c r="F563" s="54" t="s">
        <v>228</v>
      </c>
      <c r="G563" s="55"/>
      <c r="H563" s="56">
        <f>I563</f>
        <v>251000</v>
      </c>
      <c r="I563" s="57">
        <f>'[3]2021'!$C$16+'[3]2021'!$C$17+'[3]2021'!$C$18+'[3]2021'!$C$19+'[3]2021'!$C$20</f>
        <v>251000</v>
      </c>
      <c r="J563" s="48"/>
    </row>
    <row r="564" spans="1:10" ht="409.5" hidden="1">
      <c r="A564" s="40">
        <v>2952</v>
      </c>
      <c r="B564" s="32" t="s">
        <v>371</v>
      </c>
      <c r="C564" s="33">
        <v>5</v>
      </c>
      <c r="D564" s="33">
        <v>2</v>
      </c>
      <c r="E564" s="33"/>
      <c r="F564" s="45" t="s">
        <v>382</v>
      </c>
      <c r="G564" s="59" t="s">
        <v>100</v>
      </c>
      <c r="H564" s="47">
        <f t="shared" si="11"/>
        <v>0</v>
      </c>
      <c r="I564" s="48">
        <f>SUM(I566:I567)</f>
        <v>0</v>
      </c>
      <c r="J564" s="48">
        <f>SUM(J566:J567)</f>
        <v>0</v>
      </c>
    </row>
    <row r="565" spans="1:10" ht="36" hidden="1">
      <c r="A565" s="40"/>
      <c r="B565" s="32"/>
      <c r="C565" s="33"/>
      <c r="D565" s="33"/>
      <c r="E565" s="33"/>
      <c r="F565" s="45" t="s">
        <v>297</v>
      </c>
      <c r="G565" s="46"/>
      <c r="H565" s="47">
        <f t="shared" si="11"/>
        <v>0</v>
      </c>
      <c r="I565" s="48"/>
      <c r="J565" s="48"/>
    </row>
    <row r="566" spans="1:10" ht="15.75" hidden="1">
      <c r="A566" s="40"/>
      <c r="B566" s="32"/>
      <c r="C566" s="33"/>
      <c r="D566" s="33"/>
      <c r="E566" s="33"/>
      <c r="F566" s="45" t="s">
        <v>298</v>
      </c>
      <c r="G566" s="46"/>
      <c r="H566" s="47">
        <f t="shared" si="11"/>
        <v>0</v>
      </c>
      <c r="I566" s="48"/>
      <c r="J566" s="48"/>
    </row>
    <row r="567" spans="1:10" ht="15.75" hidden="1">
      <c r="A567" s="40"/>
      <c r="B567" s="32"/>
      <c r="C567" s="33"/>
      <c r="D567" s="33"/>
      <c r="E567" s="33"/>
      <c r="F567" s="45" t="s">
        <v>298</v>
      </c>
      <c r="G567" s="46"/>
      <c r="H567" s="47">
        <f t="shared" si="11"/>
        <v>0</v>
      </c>
      <c r="I567" s="48"/>
      <c r="J567" s="48"/>
    </row>
    <row r="568" spans="1:10" ht="409.5" hidden="1">
      <c r="A568" s="40">
        <v>2960</v>
      </c>
      <c r="B568" s="32" t="s">
        <v>371</v>
      </c>
      <c r="C568" s="33">
        <v>6</v>
      </c>
      <c r="D568" s="33">
        <v>0</v>
      </c>
      <c r="E568" s="33"/>
      <c r="F568" s="41" t="s">
        <v>859</v>
      </c>
      <c r="G568" s="42" t="s">
        <v>102</v>
      </c>
      <c r="H568" s="47">
        <f t="shared" si="11"/>
        <v>0</v>
      </c>
      <c r="I568" s="48">
        <f>SUM(I569)</f>
        <v>0</v>
      </c>
      <c r="J568" s="48">
        <f>SUM(J569)</f>
        <v>0</v>
      </c>
    </row>
    <row r="569" spans="1:10" ht="17.25" customHeight="1" hidden="1">
      <c r="A569" s="40">
        <v>2961</v>
      </c>
      <c r="B569" s="32" t="s">
        <v>371</v>
      </c>
      <c r="C569" s="33">
        <v>6</v>
      </c>
      <c r="D569" s="33">
        <v>1</v>
      </c>
      <c r="E569" s="33"/>
      <c r="F569" s="45" t="s">
        <v>101</v>
      </c>
      <c r="G569" s="59" t="s">
        <v>103</v>
      </c>
      <c r="H569" s="47">
        <f t="shared" si="11"/>
        <v>0</v>
      </c>
      <c r="I569" s="48">
        <f>SUM(I571:I572)</f>
        <v>0</v>
      </c>
      <c r="J569" s="48">
        <f>SUM(J571:J572)</f>
        <v>0</v>
      </c>
    </row>
    <row r="570" spans="1:10" ht="36" hidden="1">
      <c r="A570" s="40"/>
      <c r="B570" s="32"/>
      <c r="C570" s="33"/>
      <c r="D570" s="33"/>
      <c r="E570" s="33"/>
      <c r="F570" s="45" t="s">
        <v>297</v>
      </c>
      <c r="G570" s="46"/>
      <c r="H570" s="47">
        <f t="shared" si="11"/>
        <v>0</v>
      </c>
      <c r="I570" s="48"/>
      <c r="J570" s="48"/>
    </row>
    <row r="571" spans="1:10" ht="15.75" hidden="1">
      <c r="A571" s="40"/>
      <c r="B571" s="32"/>
      <c r="C571" s="33"/>
      <c r="D571" s="33"/>
      <c r="E571" s="33"/>
      <c r="F571" s="45" t="s">
        <v>298</v>
      </c>
      <c r="G571" s="46"/>
      <c r="H571" s="47">
        <f t="shared" si="11"/>
        <v>0</v>
      </c>
      <c r="I571" s="48"/>
      <c r="J571" s="48"/>
    </row>
    <row r="572" spans="1:10" ht="15.75" hidden="1">
      <c r="A572" s="40"/>
      <c r="B572" s="32"/>
      <c r="C572" s="33"/>
      <c r="D572" s="33"/>
      <c r="E572" s="33"/>
      <c r="F572" s="45" t="s">
        <v>298</v>
      </c>
      <c r="G572" s="46"/>
      <c r="H572" s="47">
        <f t="shared" si="11"/>
        <v>0</v>
      </c>
      <c r="I572" s="48"/>
      <c r="J572" s="48"/>
    </row>
    <row r="573" spans="1:10" ht="185.25" hidden="1">
      <c r="A573" s="40">
        <v>2970</v>
      </c>
      <c r="B573" s="32" t="s">
        <v>371</v>
      </c>
      <c r="C573" s="33">
        <v>7</v>
      </c>
      <c r="D573" s="33">
        <v>0</v>
      </c>
      <c r="E573" s="33"/>
      <c r="F573" s="41" t="s">
        <v>860</v>
      </c>
      <c r="G573" s="42" t="s">
        <v>105</v>
      </c>
      <c r="H573" s="47">
        <f t="shared" si="11"/>
        <v>0</v>
      </c>
      <c r="I573" s="48">
        <f>SUM(I574)</f>
        <v>0</v>
      </c>
      <c r="J573" s="48">
        <f>SUM(J574)</f>
        <v>0</v>
      </c>
    </row>
    <row r="574" spans="1:10" ht="185.25" hidden="1">
      <c r="A574" s="40">
        <v>2971</v>
      </c>
      <c r="B574" s="32" t="s">
        <v>371</v>
      </c>
      <c r="C574" s="33">
        <v>7</v>
      </c>
      <c r="D574" s="33">
        <v>1</v>
      </c>
      <c r="E574" s="33"/>
      <c r="F574" s="45" t="s">
        <v>104</v>
      </c>
      <c r="G574" s="59" t="s">
        <v>105</v>
      </c>
      <c r="H574" s="47">
        <f t="shared" si="11"/>
        <v>0</v>
      </c>
      <c r="I574" s="48">
        <f>SUM(I576:I577)</f>
        <v>0</v>
      </c>
      <c r="J574" s="48">
        <f>SUM(J576:J577)</f>
        <v>0</v>
      </c>
    </row>
    <row r="575" spans="1:10" ht="36" hidden="1">
      <c r="A575" s="40"/>
      <c r="B575" s="32"/>
      <c r="C575" s="33"/>
      <c r="D575" s="33"/>
      <c r="E575" s="33"/>
      <c r="F575" s="45" t="s">
        <v>297</v>
      </c>
      <c r="G575" s="46"/>
      <c r="H575" s="47">
        <f t="shared" si="11"/>
        <v>0</v>
      </c>
      <c r="I575" s="48"/>
      <c r="J575" s="48"/>
    </row>
    <row r="576" spans="1:10" ht="15.75" hidden="1">
      <c r="A576" s="40"/>
      <c r="B576" s="32"/>
      <c r="C576" s="33"/>
      <c r="D576" s="33"/>
      <c r="E576" s="33"/>
      <c r="F576" s="45" t="s">
        <v>298</v>
      </c>
      <c r="G576" s="46"/>
      <c r="H576" s="47">
        <f t="shared" si="11"/>
        <v>0</v>
      </c>
      <c r="I576" s="48"/>
      <c r="J576" s="48"/>
    </row>
    <row r="577" spans="1:10" ht="15.75" hidden="1">
      <c r="A577" s="40"/>
      <c r="B577" s="32"/>
      <c r="C577" s="33"/>
      <c r="D577" s="33"/>
      <c r="E577" s="33"/>
      <c r="F577" s="45" t="s">
        <v>298</v>
      </c>
      <c r="G577" s="46"/>
      <c r="H577" s="47">
        <f t="shared" si="11"/>
        <v>0</v>
      </c>
      <c r="I577" s="48"/>
      <c r="J577" s="48"/>
    </row>
    <row r="578" spans="1:10" ht="17.25" customHeight="1" hidden="1">
      <c r="A578" s="40">
        <v>2980</v>
      </c>
      <c r="B578" s="32" t="s">
        <v>371</v>
      </c>
      <c r="C578" s="33">
        <v>8</v>
      </c>
      <c r="D578" s="33">
        <v>0</v>
      </c>
      <c r="E578" s="33"/>
      <c r="F578" s="41" t="s">
        <v>861</v>
      </c>
      <c r="G578" s="42" t="s">
        <v>107</v>
      </c>
      <c r="H578" s="47" t="e">
        <f t="shared" si="11"/>
        <v>#REF!</v>
      </c>
      <c r="I578" s="48" t="e">
        <f>SUM(I579)</f>
        <v>#REF!</v>
      </c>
      <c r="J578" s="48">
        <f>SUM(J579)</f>
        <v>0</v>
      </c>
    </row>
    <row r="579" spans="1:10" ht="21.75" customHeight="1" hidden="1">
      <c r="A579" s="40">
        <v>2981</v>
      </c>
      <c r="B579" s="32" t="s">
        <v>371</v>
      </c>
      <c r="C579" s="33">
        <v>8</v>
      </c>
      <c r="D579" s="33">
        <v>1</v>
      </c>
      <c r="E579" s="33"/>
      <c r="F579" s="45" t="s">
        <v>106</v>
      </c>
      <c r="G579" s="59" t="s">
        <v>108</v>
      </c>
      <c r="H579" s="47" t="e">
        <f t="shared" si="11"/>
        <v>#REF!</v>
      </c>
      <c r="I579" s="48" t="e">
        <f>SUM(I581:I582)</f>
        <v>#REF!</v>
      </c>
      <c r="J579" s="48">
        <f>J582</f>
        <v>0</v>
      </c>
    </row>
    <row r="580" spans="1:10" ht="36" hidden="1">
      <c r="A580" s="40"/>
      <c r="B580" s="32"/>
      <c r="C580" s="33"/>
      <c r="D580" s="33"/>
      <c r="E580" s="33"/>
      <c r="F580" s="45" t="s">
        <v>297</v>
      </c>
      <c r="G580" s="46"/>
      <c r="H580" s="47"/>
      <c r="I580" s="48"/>
      <c r="J580" s="48"/>
    </row>
    <row r="581" spans="1:10" ht="24" hidden="1">
      <c r="A581" s="40"/>
      <c r="B581" s="32"/>
      <c r="C581" s="33"/>
      <c r="D581" s="33"/>
      <c r="E581" s="33">
        <v>4251</v>
      </c>
      <c r="F581" s="45" t="s">
        <v>212</v>
      </c>
      <c r="G581" s="46"/>
      <c r="H581" s="47"/>
      <c r="I581" s="48"/>
      <c r="J581" s="48"/>
    </row>
    <row r="582" spans="1:10" ht="17.25" customHeight="1" hidden="1">
      <c r="A582" s="40"/>
      <c r="B582" s="32"/>
      <c r="C582" s="33"/>
      <c r="D582" s="33"/>
      <c r="E582" s="33">
        <v>4657</v>
      </c>
      <c r="F582" s="45" t="s">
        <v>1000</v>
      </c>
      <c r="G582" s="46"/>
      <c r="H582" s="47" t="e">
        <f>SUM(I582:J582)</f>
        <v>#REF!</v>
      </c>
      <c r="I582" s="48" t="e">
        <f>#REF!</f>
        <v>#REF!</v>
      </c>
      <c r="J582" s="48"/>
    </row>
    <row r="583" spans="1:10" s="38" customFormat="1" ht="25.5" customHeight="1">
      <c r="A583" s="31">
        <v>3000</v>
      </c>
      <c r="B583" s="32" t="s">
        <v>384</v>
      </c>
      <c r="C583" s="33">
        <v>0</v>
      </c>
      <c r="D583" s="33">
        <v>0</v>
      </c>
      <c r="E583" s="33"/>
      <c r="F583" s="65" t="s">
        <v>1018</v>
      </c>
      <c r="G583" s="63" t="s">
        <v>109</v>
      </c>
      <c r="H583" s="47">
        <f t="shared" si="11"/>
        <v>22000</v>
      </c>
      <c r="I583" s="47">
        <f>SUM(I584,I593,I598,I600,I605,I610,I615,I620,I622)</f>
        <v>22000</v>
      </c>
      <c r="J583" s="47">
        <f>SUM(J584,J593,J598,J600,J605,J610,J615,J620,J622)</f>
        <v>0</v>
      </c>
    </row>
    <row r="584" spans="1:10" ht="25.5" customHeight="1" hidden="1">
      <c r="A584" s="40">
        <v>3010</v>
      </c>
      <c r="B584" s="32" t="s">
        <v>384</v>
      </c>
      <c r="C584" s="33">
        <v>1</v>
      </c>
      <c r="D584" s="33">
        <v>0</v>
      </c>
      <c r="E584" s="33"/>
      <c r="F584" s="41" t="s">
        <v>862</v>
      </c>
      <c r="G584" s="42" t="s">
        <v>110</v>
      </c>
      <c r="H584" s="47">
        <f t="shared" si="11"/>
        <v>0</v>
      </c>
      <c r="I584" s="48">
        <f>SUM(I585,I589)</f>
        <v>0</v>
      </c>
      <c r="J584" s="48">
        <f>SUM(J585,J589)</f>
        <v>0</v>
      </c>
    </row>
    <row r="585" spans="1:10" ht="25.5" customHeight="1" hidden="1">
      <c r="A585" s="40">
        <v>3011</v>
      </c>
      <c r="B585" s="32" t="s">
        <v>384</v>
      </c>
      <c r="C585" s="33">
        <v>1</v>
      </c>
      <c r="D585" s="33">
        <v>1</v>
      </c>
      <c r="E585" s="33"/>
      <c r="F585" s="45" t="s">
        <v>111</v>
      </c>
      <c r="G585" s="59" t="s">
        <v>112</v>
      </c>
      <c r="H585" s="47">
        <f t="shared" si="11"/>
        <v>0</v>
      </c>
      <c r="I585" s="48">
        <f>SUM(I587:I588)</f>
        <v>0</v>
      </c>
      <c r="J585" s="48">
        <f>SUM(J587:J588)</f>
        <v>0</v>
      </c>
    </row>
    <row r="586" spans="1:10" ht="25.5" customHeight="1" hidden="1">
      <c r="A586" s="40"/>
      <c r="B586" s="32"/>
      <c r="C586" s="33"/>
      <c r="D586" s="33"/>
      <c r="E586" s="33"/>
      <c r="F586" s="45" t="s">
        <v>297</v>
      </c>
      <c r="G586" s="46"/>
      <c r="H586" s="47">
        <f t="shared" si="11"/>
        <v>0</v>
      </c>
      <c r="I586" s="48"/>
      <c r="J586" s="48"/>
    </row>
    <row r="587" spans="1:10" ht="25.5" customHeight="1" hidden="1">
      <c r="A587" s="40"/>
      <c r="B587" s="32"/>
      <c r="C587" s="33"/>
      <c r="D587" s="33"/>
      <c r="E587" s="33"/>
      <c r="F587" s="45" t="s">
        <v>298</v>
      </c>
      <c r="G587" s="46"/>
      <c r="H587" s="47">
        <f t="shared" si="11"/>
        <v>0</v>
      </c>
      <c r="I587" s="48"/>
      <c r="J587" s="48"/>
    </row>
    <row r="588" spans="1:10" ht="25.5" customHeight="1" hidden="1">
      <c r="A588" s="40"/>
      <c r="B588" s="32"/>
      <c r="C588" s="33"/>
      <c r="D588" s="33"/>
      <c r="E588" s="33"/>
      <c r="F588" s="45" t="s">
        <v>298</v>
      </c>
      <c r="G588" s="46"/>
      <c r="H588" s="47">
        <f t="shared" si="11"/>
        <v>0</v>
      </c>
      <c r="I588" s="48"/>
      <c r="J588" s="48"/>
    </row>
    <row r="589" spans="1:10" ht="25.5" customHeight="1" hidden="1">
      <c r="A589" s="40">
        <v>3012</v>
      </c>
      <c r="B589" s="32" t="s">
        <v>384</v>
      </c>
      <c r="C589" s="33">
        <v>1</v>
      </c>
      <c r="D589" s="33">
        <v>2</v>
      </c>
      <c r="E589" s="33"/>
      <c r="F589" s="45" t="s">
        <v>113</v>
      </c>
      <c r="G589" s="59" t="s">
        <v>114</v>
      </c>
      <c r="H589" s="47">
        <f t="shared" si="11"/>
        <v>0</v>
      </c>
      <c r="I589" s="48">
        <f>SUM(I591:I592)</f>
        <v>0</v>
      </c>
      <c r="J589" s="48">
        <f>SUM(J591:J592)</f>
        <v>0</v>
      </c>
    </row>
    <row r="590" spans="1:10" ht="25.5" customHeight="1" hidden="1">
      <c r="A590" s="40"/>
      <c r="B590" s="32"/>
      <c r="C590" s="33"/>
      <c r="D590" s="33"/>
      <c r="E590" s="33"/>
      <c r="F590" s="45" t="s">
        <v>297</v>
      </c>
      <c r="G590" s="46"/>
      <c r="H590" s="47">
        <f t="shared" si="11"/>
        <v>0</v>
      </c>
      <c r="I590" s="48"/>
      <c r="J590" s="48"/>
    </row>
    <row r="591" spans="1:10" ht="25.5" customHeight="1" hidden="1">
      <c r="A591" s="40"/>
      <c r="B591" s="32"/>
      <c r="C591" s="33"/>
      <c r="D591" s="33"/>
      <c r="E591" s="33"/>
      <c r="F591" s="45" t="s">
        <v>298</v>
      </c>
      <c r="G591" s="46"/>
      <c r="H591" s="47">
        <f t="shared" si="11"/>
        <v>0</v>
      </c>
      <c r="I591" s="48"/>
      <c r="J591" s="48"/>
    </row>
    <row r="592" spans="1:10" ht="25.5" customHeight="1" hidden="1">
      <c r="A592" s="40"/>
      <c r="B592" s="32"/>
      <c r="C592" s="33"/>
      <c r="D592" s="33"/>
      <c r="E592" s="33"/>
      <c r="F592" s="45" t="s">
        <v>298</v>
      </c>
      <c r="G592" s="46"/>
      <c r="H592" s="47">
        <f t="shared" si="11"/>
        <v>0</v>
      </c>
      <c r="I592" s="48"/>
      <c r="J592" s="48"/>
    </row>
    <row r="593" spans="1:10" ht="25.5" customHeight="1" hidden="1">
      <c r="A593" s="40">
        <v>3020</v>
      </c>
      <c r="B593" s="32" t="s">
        <v>384</v>
      </c>
      <c r="C593" s="33">
        <v>2</v>
      </c>
      <c r="D593" s="33">
        <v>0</v>
      </c>
      <c r="E593" s="33"/>
      <c r="F593" s="41" t="s">
        <v>863</v>
      </c>
      <c r="G593" s="42" t="s">
        <v>116</v>
      </c>
      <c r="H593" s="47">
        <f t="shared" si="11"/>
        <v>0</v>
      </c>
      <c r="I593" s="48">
        <f>SUM(I594)</f>
        <v>0</v>
      </c>
      <c r="J593" s="48">
        <f>SUM(J594)</f>
        <v>0</v>
      </c>
    </row>
    <row r="594" spans="1:10" ht="25.5" customHeight="1" hidden="1">
      <c r="A594" s="40">
        <v>3021</v>
      </c>
      <c r="B594" s="32" t="s">
        <v>384</v>
      </c>
      <c r="C594" s="33">
        <v>2</v>
      </c>
      <c r="D594" s="33">
        <v>1</v>
      </c>
      <c r="E594" s="33"/>
      <c r="F594" s="45" t="s">
        <v>115</v>
      </c>
      <c r="G594" s="59" t="s">
        <v>117</v>
      </c>
      <c r="H594" s="47">
        <f t="shared" si="11"/>
        <v>0</v>
      </c>
      <c r="I594" s="48">
        <f>SUM(I596:I597)</f>
        <v>0</v>
      </c>
      <c r="J594" s="48">
        <f>SUM(J596:J597)</f>
        <v>0</v>
      </c>
    </row>
    <row r="595" spans="1:10" ht="25.5" customHeight="1" hidden="1">
      <c r="A595" s="40"/>
      <c r="B595" s="32"/>
      <c r="C595" s="33"/>
      <c r="D595" s="33"/>
      <c r="E595" s="33"/>
      <c r="F595" s="45" t="s">
        <v>297</v>
      </c>
      <c r="G595" s="46"/>
      <c r="H595" s="47">
        <f t="shared" si="11"/>
        <v>0</v>
      </c>
      <c r="I595" s="48"/>
      <c r="J595" s="48"/>
    </row>
    <row r="596" spans="1:10" ht="25.5" customHeight="1" hidden="1">
      <c r="A596" s="40"/>
      <c r="B596" s="32"/>
      <c r="C596" s="33"/>
      <c r="D596" s="33"/>
      <c r="E596" s="33"/>
      <c r="F596" s="45" t="s">
        <v>298</v>
      </c>
      <c r="G596" s="46"/>
      <c r="H596" s="47">
        <f t="shared" si="11"/>
        <v>0</v>
      </c>
      <c r="I596" s="48"/>
      <c r="J596" s="48"/>
    </row>
    <row r="597" spans="1:10" ht="25.5" customHeight="1" hidden="1">
      <c r="A597" s="40"/>
      <c r="B597" s="32"/>
      <c r="C597" s="33"/>
      <c r="D597" s="33"/>
      <c r="E597" s="33"/>
      <c r="F597" s="45" t="s">
        <v>298</v>
      </c>
      <c r="G597" s="46"/>
      <c r="H597" s="47">
        <f t="shared" si="11"/>
        <v>0</v>
      </c>
      <c r="I597" s="48"/>
      <c r="J597" s="48"/>
    </row>
    <row r="598" spans="1:10" ht="25.5" customHeight="1" hidden="1">
      <c r="A598" s="40">
        <v>3030</v>
      </c>
      <c r="B598" s="32" t="s">
        <v>384</v>
      </c>
      <c r="C598" s="33">
        <v>3</v>
      </c>
      <c r="D598" s="33">
        <v>0</v>
      </c>
      <c r="E598" s="33"/>
      <c r="F598" s="41" t="s">
        <v>864</v>
      </c>
      <c r="G598" s="42" t="s">
        <v>119</v>
      </c>
      <c r="H598" s="47">
        <f t="shared" si="11"/>
        <v>0</v>
      </c>
      <c r="I598" s="48">
        <f>SUM(I599)</f>
        <v>0</v>
      </c>
      <c r="J598" s="48">
        <f>SUM(J599)</f>
        <v>0</v>
      </c>
    </row>
    <row r="599" spans="1:10" s="44" customFormat="1" ht="25.5" customHeight="1" hidden="1">
      <c r="A599" s="40">
        <v>3031</v>
      </c>
      <c r="B599" s="32" t="s">
        <v>384</v>
      </c>
      <c r="C599" s="33">
        <v>3</v>
      </c>
      <c r="D599" s="33">
        <v>1</v>
      </c>
      <c r="E599" s="33"/>
      <c r="F599" s="45" t="s">
        <v>118</v>
      </c>
      <c r="G599" s="42"/>
      <c r="H599" s="47">
        <f t="shared" si="11"/>
        <v>0</v>
      </c>
      <c r="I599" s="72"/>
      <c r="J599" s="72"/>
    </row>
    <row r="600" spans="1:10" ht="25.5" customHeight="1" hidden="1">
      <c r="A600" s="40">
        <v>3040</v>
      </c>
      <c r="B600" s="32" t="s">
        <v>384</v>
      </c>
      <c r="C600" s="33">
        <v>4</v>
      </c>
      <c r="D600" s="33">
        <v>0</v>
      </c>
      <c r="E600" s="33"/>
      <c r="F600" s="41" t="s">
        <v>865</v>
      </c>
      <c r="G600" s="42" t="s">
        <v>121</v>
      </c>
      <c r="H600" s="47">
        <f t="shared" si="11"/>
        <v>0</v>
      </c>
      <c r="I600" s="48">
        <f>SUM(I601)</f>
        <v>0</v>
      </c>
      <c r="J600" s="48">
        <f>SUM(J601)</f>
        <v>0</v>
      </c>
    </row>
    <row r="601" spans="1:10" ht="25.5" customHeight="1" hidden="1">
      <c r="A601" s="40">
        <v>3041</v>
      </c>
      <c r="B601" s="32" t="s">
        <v>384</v>
      </c>
      <c r="C601" s="33">
        <v>4</v>
      </c>
      <c r="D601" s="33">
        <v>1</v>
      </c>
      <c r="E601" s="33"/>
      <c r="F601" s="45" t="s">
        <v>120</v>
      </c>
      <c r="G601" s="59" t="s">
        <v>122</v>
      </c>
      <c r="H601" s="47">
        <f t="shared" si="11"/>
        <v>0</v>
      </c>
      <c r="I601" s="48">
        <f>SUM(I603:I604)</f>
        <v>0</v>
      </c>
      <c r="J601" s="48">
        <f>SUM(J603:J604)</f>
        <v>0</v>
      </c>
    </row>
    <row r="602" spans="1:10" ht="25.5" customHeight="1" hidden="1">
      <c r="A602" s="40"/>
      <c r="B602" s="32"/>
      <c r="C602" s="33"/>
      <c r="D602" s="33"/>
      <c r="E602" s="33"/>
      <c r="F602" s="45" t="s">
        <v>297</v>
      </c>
      <c r="G602" s="46"/>
      <c r="H602" s="47">
        <f t="shared" si="11"/>
        <v>0</v>
      </c>
      <c r="I602" s="48"/>
      <c r="J602" s="48"/>
    </row>
    <row r="603" spans="1:10" ht="25.5" customHeight="1" hidden="1">
      <c r="A603" s="40"/>
      <c r="B603" s="32"/>
      <c r="C603" s="33"/>
      <c r="D603" s="33"/>
      <c r="E603" s="33"/>
      <c r="F603" s="45" t="s">
        <v>298</v>
      </c>
      <c r="G603" s="46"/>
      <c r="H603" s="47">
        <f t="shared" si="11"/>
        <v>0</v>
      </c>
      <c r="I603" s="48"/>
      <c r="J603" s="48"/>
    </row>
    <row r="604" spans="1:10" ht="25.5" customHeight="1" hidden="1">
      <c r="A604" s="40"/>
      <c r="B604" s="32"/>
      <c r="C604" s="33"/>
      <c r="D604" s="33"/>
      <c r="E604" s="33"/>
      <c r="F604" s="45" t="s">
        <v>298</v>
      </c>
      <c r="G604" s="46"/>
      <c r="H604" s="47">
        <f t="shared" si="11"/>
        <v>0</v>
      </c>
      <c r="I604" s="48"/>
      <c r="J604" s="48"/>
    </row>
    <row r="605" spans="1:10" ht="25.5" customHeight="1" hidden="1">
      <c r="A605" s="40">
        <v>3050</v>
      </c>
      <c r="B605" s="32" t="s">
        <v>384</v>
      </c>
      <c r="C605" s="33">
        <v>5</v>
      </c>
      <c r="D605" s="33">
        <v>0</v>
      </c>
      <c r="E605" s="33"/>
      <c r="F605" s="41" t="s">
        <v>866</v>
      </c>
      <c r="G605" s="42" t="s">
        <v>124</v>
      </c>
      <c r="H605" s="47">
        <f t="shared" si="11"/>
        <v>0</v>
      </c>
      <c r="I605" s="48">
        <f>SUM(I606)</f>
        <v>0</v>
      </c>
      <c r="J605" s="48">
        <f>SUM(J606)</f>
        <v>0</v>
      </c>
    </row>
    <row r="606" spans="1:10" ht="25.5" customHeight="1" hidden="1">
      <c r="A606" s="40">
        <v>3051</v>
      </c>
      <c r="B606" s="32" t="s">
        <v>384</v>
      </c>
      <c r="C606" s="33">
        <v>5</v>
      </c>
      <c r="D606" s="33">
        <v>1</v>
      </c>
      <c r="E606" s="33"/>
      <c r="F606" s="45" t="s">
        <v>123</v>
      </c>
      <c r="G606" s="59" t="s">
        <v>124</v>
      </c>
      <c r="H606" s="47">
        <f t="shared" si="11"/>
        <v>0</v>
      </c>
      <c r="I606" s="48">
        <f>SUM(I608:I609)</f>
        <v>0</v>
      </c>
      <c r="J606" s="48">
        <f>SUM(J608:J609)</f>
        <v>0</v>
      </c>
    </row>
    <row r="607" spans="1:10" ht="25.5" customHeight="1" hidden="1">
      <c r="A607" s="40"/>
      <c r="B607" s="32"/>
      <c r="C607" s="33"/>
      <c r="D607" s="33"/>
      <c r="E607" s="33"/>
      <c r="F607" s="45" t="s">
        <v>297</v>
      </c>
      <c r="G607" s="46"/>
      <c r="H607" s="47">
        <f t="shared" si="11"/>
        <v>0</v>
      </c>
      <c r="I607" s="48"/>
      <c r="J607" s="48"/>
    </row>
    <row r="608" spans="1:10" ht="25.5" customHeight="1" hidden="1">
      <c r="A608" s="40"/>
      <c r="B608" s="32"/>
      <c r="C608" s="33"/>
      <c r="D608" s="33"/>
      <c r="E608" s="33"/>
      <c r="F608" s="45" t="s">
        <v>298</v>
      </c>
      <c r="G608" s="46"/>
      <c r="H608" s="47">
        <f t="shared" si="11"/>
        <v>0</v>
      </c>
      <c r="I608" s="48"/>
      <c r="J608" s="48"/>
    </row>
    <row r="609" spans="1:10" ht="25.5" customHeight="1" hidden="1">
      <c r="A609" s="40"/>
      <c r="B609" s="32"/>
      <c r="C609" s="33"/>
      <c r="D609" s="33"/>
      <c r="E609" s="33"/>
      <c r="F609" s="45" t="s">
        <v>298</v>
      </c>
      <c r="G609" s="46"/>
      <c r="H609" s="47">
        <f t="shared" si="11"/>
        <v>0</v>
      </c>
      <c r="I609" s="48"/>
      <c r="J609" s="48"/>
    </row>
    <row r="610" spans="1:10" ht="25.5" customHeight="1" hidden="1">
      <c r="A610" s="40">
        <v>3060</v>
      </c>
      <c r="B610" s="32" t="s">
        <v>384</v>
      </c>
      <c r="C610" s="33">
        <v>6</v>
      </c>
      <c r="D610" s="33">
        <v>0</v>
      </c>
      <c r="E610" s="33"/>
      <c r="F610" s="41" t="s">
        <v>867</v>
      </c>
      <c r="G610" s="42" t="s">
        <v>126</v>
      </c>
      <c r="H610" s="47">
        <f t="shared" si="11"/>
        <v>0</v>
      </c>
      <c r="I610" s="48">
        <f>SUM(I611)</f>
        <v>0</v>
      </c>
      <c r="J610" s="48">
        <f>SUM(J611)</f>
        <v>0</v>
      </c>
    </row>
    <row r="611" spans="1:10" ht="25.5" customHeight="1" hidden="1">
      <c r="A611" s="40">
        <v>3061</v>
      </c>
      <c r="B611" s="32" t="s">
        <v>384</v>
      </c>
      <c r="C611" s="33">
        <v>6</v>
      </c>
      <c r="D611" s="33">
        <v>1</v>
      </c>
      <c r="E611" s="33"/>
      <c r="F611" s="45" t="s">
        <v>125</v>
      </c>
      <c r="G611" s="59" t="s">
        <v>126</v>
      </c>
      <c r="H611" s="47">
        <f t="shared" si="11"/>
        <v>0</v>
      </c>
      <c r="I611" s="48">
        <f>SUM(I613:I614)</f>
        <v>0</v>
      </c>
      <c r="J611" s="48">
        <f>SUM(J613:J614)</f>
        <v>0</v>
      </c>
    </row>
    <row r="612" spans="1:10" ht="25.5" customHeight="1" hidden="1">
      <c r="A612" s="40"/>
      <c r="B612" s="32"/>
      <c r="C612" s="33"/>
      <c r="D612" s="33"/>
      <c r="E612" s="33"/>
      <c r="F612" s="45" t="s">
        <v>297</v>
      </c>
      <c r="G612" s="46"/>
      <c r="H612" s="47">
        <f t="shared" si="11"/>
        <v>0</v>
      </c>
      <c r="I612" s="48"/>
      <c r="J612" s="48"/>
    </row>
    <row r="613" spans="1:10" ht="25.5" customHeight="1" hidden="1">
      <c r="A613" s="40"/>
      <c r="B613" s="32"/>
      <c r="C613" s="33"/>
      <c r="D613" s="33"/>
      <c r="E613" s="33"/>
      <c r="F613" s="45" t="s">
        <v>298</v>
      </c>
      <c r="G613" s="46"/>
      <c r="H613" s="47">
        <f t="shared" si="11"/>
        <v>0</v>
      </c>
      <c r="I613" s="48"/>
      <c r="J613" s="48"/>
    </row>
    <row r="614" spans="1:10" ht="25.5" customHeight="1" hidden="1">
      <c r="A614" s="40"/>
      <c r="B614" s="32"/>
      <c r="C614" s="33"/>
      <c r="D614" s="33"/>
      <c r="E614" s="33"/>
      <c r="F614" s="45" t="s">
        <v>298</v>
      </c>
      <c r="G614" s="46"/>
      <c r="H614" s="47">
        <f t="shared" si="11"/>
        <v>0</v>
      </c>
      <c r="I614" s="48"/>
      <c r="J614" s="48"/>
    </row>
    <row r="615" spans="1:10" ht="25.5" customHeight="1">
      <c r="A615" s="40">
        <v>3070</v>
      </c>
      <c r="B615" s="32" t="s">
        <v>384</v>
      </c>
      <c r="C615" s="33">
        <v>7</v>
      </c>
      <c r="D615" s="33">
        <v>0</v>
      </c>
      <c r="E615" s="33"/>
      <c r="F615" s="41" t="s">
        <v>868</v>
      </c>
      <c r="G615" s="42" t="s">
        <v>128</v>
      </c>
      <c r="H615" s="47">
        <f t="shared" si="11"/>
        <v>22000</v>
      </c>
      <c r="I615" s="48">
        <f>SUM(I616)</f>
        <v>22000</v>
      </c>
      <c r="J615" s="48">
        <f>SUM(J616)</f>
        <v>0</v>
      </c>
    </row>
    <row r="616" spans="1:10" ht="25.5" customHeight="1">
      <c r="A616" s="40">
        <v>3071</v>
      </c>
      <c r="B616" s="32" t="s">
        <v>384</v>
      </c>
      <c r="C616" s="33">
        <v>7</v>
      </c>
      <c r="D616" s="33">
        <v>1</v>
      </c>
      <c r="E616" s="33"/>
      <c r="F616" s="45" t="s">
        <v>127</v>
      </c>
      <c r="G616" s="59" t="s">
        <v>130</v>
      </c>
      <c r="H616" s="47">
        <f t="shared" si="11"/>
        <v>22000</v>
      </c>
      <c r="I616" s="48">
        <f>SUM(I618:I619)</f>
        <v>22000</v>
      </c>
      <c r="J616" s="48">
        <f>SUM(J618:J619)</f>
        <v>0</v>
      </c>
    </row>
    <row r="617" spans="1:10" ht="25.5" customHeight="1" hidden="1">
      <c r="A617" s="40"/>
      <c r="B617" s="32"/>
      <c r="C617" s="33"/>
      <c r="D617" s="33"/>
      <c r="E617" s="33"/>
      <c r="F617" s="45" t="s">
        <v>297</v>
      </c>
      <c r="G617" s="46"/>
      <c r="H617" s="47"/>
      <c r="I617" s="48"/>
      <c r="J617" s="48"/>
    </row>
    <row r="618" spans="1:10" ht="19.5" customHeight="1">
      <c r="A618" s="40"/>
      <c r="B618" s="32"/>
      <c r="C618" s="33"/>
      <c r="D618" s="33"/>
      <c r="E618" s="40">
        <v>4729</v>
      </c>
      <c r="F618" s="66" t="s">
        <v>428</v>
      </c>
      <c r="G618" s="46"/>
      <c r="H618" s="47">
        <f t="shared" si="11"/>
        <v>22000</v>
      </c>
      <c r="I618" s="48">
        <f>'[3]2021'!$AQ$40</f>
        <v>22000</v>
      </c>
      <c r="J618" s="48"/>
    </row>
    <row r="619" spans="1:10" ht="25.5" customHeight="1" hidden="1">
      <c r="A619" s="40"/>
      <c r="B619" s="32"/>
      <c r="C619" s="33"/>
      <c r="D619" s="33"/>
      <c r="E619" s="33"/>
      <c r="F619" s="45" t="s">
        <v>298</v>
      </c>
      <c r="G619" s="46"/>
      <c r="H619" s="47">
        <f t="shared" si="11"/>
        <v>0</v>
      </c>
      <c r="I619" s="48"/>
      <c r="J619" s="48"/>
    </row>
    <row r="620" spans="1:10" ht="25.5" customHeight="1" hidden="1">
      <c r="A620" s="40">
        <v>3080</v>
      </c>
      <c r="B620" s="32" t="s">
        <v>384</v>
      </c>
      <c r="C620" s="33">
        <v>8</v>
      </c>
      <c r="D620" s="33">
        <v>0</v>
      </c>
      <c r="E620" s="33"/>
      <c r="F620" s="41" t="s">
        <v>869</v>
      </c>
      <c r="G620" s="42" t="s">
        <v>132</v>
      </c>
      <c r="H620" s="47">
        <f t="shared" si="11"/>
        <v>0</v>
      </c>
      <c r="I620" s="48">
        <f>SUM(I621)</f>
        <v>0</v>
      </c>
      <c r="J620" s="48">
        <f>SUM(J621)</f>
        <v>0</v>
      </c>
    </row>
    <row r="621" spans="1:10" ht="25.5" customHeight="1" hidden="1">
      <c r="A621" s="40">
        <v>3081</v>
      </c>
      <c r="B621" s="32" t="s">
        <v>384</v>
      </c>
      <c r="C621" s="33">
        <v>8</v>
      </c>
      <c r="D621" s="33">
        <v>1</v>
      </c>
      <c r="E621" s="33"/>
      <c r="F621" s="45" t="s">
        <v>869</v>
      </c>
      <c r="G621" s="59" t="s">
        <v>133</v>
      </c>
      <c r="H621" s="47">
        <f t="shared" si="11"/>
        <v>0</v>
      </c>
      <c r="I621" s="48"/>
      <c r="J621" s="48">
        <f>SUM(J622)</f>
        <v>0</v>
      </c>
    </row>
    <row r="622" spans="1:10" ht="25.5" customHeight="1" hidden="1">
      <c r="A622" s="40">
        <v>3090</v>
      </c>
      <c r="B622" s="32" t="s">
        <v>384</v>
      </c>
      <c r="C622" s="31">
        <v>9</v>
      </c>
      <c r="D622" s="33">
        <v>0</v>
      </c>
      <c r="E622" s="33"/>
      <c r="F622" s="41" t="s">
        <v>870</v>
      </c>
      <c r="G622" s="42" t="s">
        <v>135</v>
      </c>
      <c r="H622" s="47">
        <f t="shared" si="11"/>
        <v>0</v>
      </c>
      <c r="I622" s="48">
        <f>SUM(I623+I625)</f>
        <v>0</v>
      </c>
      <c r="J622" s="48">
        <f>SUM(J623+J625)</f>
        <v>0</v>
      </c>
    </row>
    <row r="623" spans="1:10" ht="25.5" customHeight="1" hidden="1">
      <c r="A623" s="40">
        <v>3091</v>
      </c>
      <c r="B623" s="32" t="s">
        <v>384</v>
      </c>
      <c r="C623" s="31">
        <v>9</v>
      </c>
      <c r="D623" s="33">
        <v>1</v>
      </c>
      <c r="E623" s="33"/>
      <c r="F623" s="45" t="s">
        <v>134</v>
      </c>
      <c r="G623" s="59" t="s">
        <v>136</v>
      </c>
      <c r="H623" s="47">
        <f t="shared" si="11"/>
        <v>0</v>
      </c>
      <c r="I623" s="48"/>
      <c r="J623" s="48"/>
    </row>
    <row r="624" spans="1:10" ht="25.5" customHeight="1" hidden="1">
      <c r="A624" s="40"/>
      <c r="B624" s="32"/>
      <c r="C624" s="33"/>
      <c r="D624" s="33"/>
      <c r="E624" s="33"/>
      <c r="F624" s="45" t="s">
        <v>297</v>
      </c>
      <c r="G624" s="46"/>
      <c r="H624" s="47"/>
      <c r="I624" s="48"/>
      <c r="J624" s="48"/>
    </row>
    <row r="625" spans="1:10" ht="25.5" customHeight="1" hidden="1">
      <c r="A625" s="40">
        <v>3092</v>
      </c>
      <c r="B625" s="32" t="s">
        <v>384</v>
      </c>
      <c r="C625" s="31">
        <v>9</v>
      </c>
      <c r="D625" s="33">
        <v>2</v>
      </c>
      <c r="E625" s="33"/>
      <c r="F625" s="45" t="s">
        <v>405</v>
      </c>
      <c r="G625" s="59"/>
      <c r="H625" s="47">
        <f aca="true" t="shared" si="12" ref="H625:H634">SUM(I625:J625)</f>
        <v>0</v>
      </c>
      <c r="I625" s="48">
        <f>SUM(I627:I628)</f>
        <v>0</v>
      </c>
      <c r="J625" s="48">
        <f>SUM(J627:J628)</f>
        <v>0</v>
      </c>
    </row>
    <row r="626" spans="1:10" ht="25.5" customHeight="1" hidden="1">
      <c r="A626" s="40"/>
      <c r="B626" s="32"/>
      <c r="C626" s="33"/>
      <c r="D626" s="33"/>
      <c r="E626" s="33"/>
      <c r="F626" s="45" t="s">
        <v>297</v>
      </c>
      <c r="G626" s="46"/>
      <c r="H626" s="47">
        <f t="shared" si="12"/>
        <v>0</v>
      </c>
      <c r="I626" s="48"/>
      <c r="J626" s="48"/>
    </row>
    <row r="627" spans="1:10" ht="25.5" customHeight="1" hidden="1">
      <c r="A627" s="40"/>
      <c r="B627" s="32"/>
      <c r="C627" s="33"/>
      <c r="D627" s="33"/>
      <c r="E627" s="33"/>
      <c r="F627" s="45"/>
      <c r="G627" s="46"/>
      <c r="H627" s="47">
        <f t="shared" si="12"/>
        <v>0</v>
      </c>
      <c r="I627" s="48"/>
      <c r="J627" s="48"/>
    </row>
    <row r="628" spans="1:10" ht="25.5" customHeight="1" hidden="1">
      <c r="A628" s="40"/>
      <c r="B628" s="32"/>
      <c r="C628" s="33"/>
      <c r="D628" s="33"/>
      <c r="E628" s="33"/>
      <c r="F628" s="45" t="s">
        <v>298</v>
      </c>
      <c r="G628" s="46"/>
      <c r="H628" s="47">
        <f t="shared" si="12"/>
        <v>0</v>
      </c>
      <c r="I628" s="48"/>
      <c r="J628" s="48"/>
    </row>
    <row r="629" spans="1:10" s="38" customFormat="1" ht="25.5" customHeight="1">
      <c r="A629" s="31">
        <v>3100</v>
      </c>
      <c r="B629" s="32" t="s">
        <v>385</v>
      </c>
      <c r="C629" s="32">
        <v>0</v>
      </c>
      <c r="D629" s="32">
        <v>0</v>
      </c>
      <c r="E629" s="32"/>
      <c r="F629" s="73" t="s">
        <v>1019</v>
      </c>
      <c r="G629" s="63"/>
      <c r="H629" s="47">
        <f t="shared" si="12"/>
        <v>59762.86699999999</v>
      </c>
      <c r="I629" s="47">
        <f>SUM(I630)</f>
        <v>59762.86699999999</v>
      </c>
      <c r="J629" s="47">
        <f>SUM(J630)</f>
        <v>0</v>
      </c>
    </row>
    <row r="630" spans="1:10" ht="24">
      <c r="A630" s="40">
        <v>3110</v>
      </c>
      <c r="B630" s="74" t="s">
        <v>385</v>
      </c>
      <c r="C630" s="74">
        <v>1</v>
      </c>
      <c r="D630" s="74">
        <v>0</v>
      </c>
      <c r="E630" s="74"/>
      <c r="F630" s="69" t="s">
        <v>871</v>
      </c>
      <c r="G630" s="59"/>
      <c r="H630" s="47">
        <f t="shared" si="12"/>
        <v>59762.86699999999</v>
      </c>
      <c r="I630" s="48">
        <f>SUM(I631)</f>
        <v>59762.86699999999</v>
      </c>
      <c r="J630" s="48">
        <f>SUM(J631)</f>
        <v>0</v>
      </c>
    </row>
    <row r="631" spans="1:10" ht="15.75">
      <c r="A631" s="40">
        <v>3112</v>
      </c>
      <c r="B631" s="74" t="s">
        <v>385</v>
      </c>
      <c r="C631" s="74">
        <v>1</v>
      </c>
      <c r="D631" s="74">
        <v>2</v>
      </c>
      <c r="E631" s="74"/>
      <c r="F631" s="70" t="s">
        <v>186</v>
      </c>
      <c r="G631" s="59"/>
      <c r="H631" s="47">
        <f t="shared" si="12"/>
        <v>59762.86699999999</v>
      </c>
      <c r="I631" s="48">
        <f>I634</f>
        <v>59762.86699999999</v>
      </c>
      <c r="J631" s="48">
        <f>SUM(J633:J634)</f>
        <v>0</v>
      </c>
    </row>
    <row r="632" spans="1:10" ht="38.25" customHeight="1" hidden="1">
      <c r="A632" s="40"/>
      <c r="B632" s="32"/>
      <c r="C632" s="33"/>
      <c r="D632" s="33"/>
      <c r="E632" s="33"/>
      <c r="F632" s="45" t="s">
        <v>297</v>
      </c>
      <c r="G632" s="46"/>
      <c r="H632" s="47"/>
      <c r="I632" s="48"/>
      <c r="J632" s="48"/>
    </row>
    <row r="633" spans="1:10" ht="15.75">
      <c r="A633" s="40"/>
      <c r="B633" s="32"/>
      <c r="C633" s="33"/>
      <c r="D633" s="33"/>
      <c r="E633" s="40">
        <v>4891</v>
      </c>
      <c r="F633" s="66" t="s">
        <v>872</v>
      </c>
      <c r="G633" s="46"/>
      <c r="H633" s="47">
        <f>H634</f>
        <v>59762.86699999999</v>
      </c>
      <c r="I633" s="48">
        <f>I634</f>
        <v>59762.86699999999</v>
      </c>
      <c r="J633" s="48">
        <v>0</v>
      </c>
    </row>
    <row r="634" spans="1:10" ht="15.75">
      <c r="A634" s="40"/>
      <c r="B634" s="32"/>
      <c r="C634" s="33"/>
      <c r="D634" s="33"/>
      <c r="E634" s="33"/>
      <c r="F634" s="45" t="s">
        <v>186</v>
      </c>
      <c r="G634" s="46"/>
      <c r="H634" s="47">
        <f t="shared" si="12"/>
        <v>59762.86699999999</v>
      </c>
      <c r="I634" s="48">
        <f>'[3]2021'!$AV$42</f>
        <v>59762.86699999999</v>
      </c>
      <c r="J634" s="48">
        <v>0</v>
      </c>
    </row>
    <row r="635" spans="2:5" ht="15.75">
      <c r="B635" s="75"/>
      <c r="C635" s="76"/>
      <c r="D635" s="77"/>
      <c r="E635" s="77"/>
    </row>
    <row r="636" spans="2:5" ht="15.75">
      <c r="B636" s="78"/>
      <c r="C636" s="76"/>
      <c r="D636" s="77"/>
      <c r="E636" s="77"/>
    </row>
    <row r="637" spans="2:6" ht="15.75">
      <c r="B637" s="78"/>
      <c r="C637" s="76"/>
      <c r="D637" s="77"/>
      <c r="E637" s="77"/>
      <c r="F637" s="9"/>
    </row>
    <row r="638" spans="2:5" ht="15.75">
      <c r="B638" s="78"/>
      <c r="C638" s="79"/>
      <c r="D638" s="80"/>
      <c r="E638" s="80"/>
    </row>
  </sheetData>
  <sheetProtection/>
  <mergeCells count="12">
    <mergeCell ref="E6:E7"/>
    <mergeCell ref="F6:F7"/>
    <mergeCell ref="G6:G7"/>
    <mergeCell ref="B6:B7"/>
    <mergeCell ref="C6:C7"/>
    <mergeCell ref="D6:D7"/>
    <mergeCell ref="A3:J3"/>
    <mergeCell ref="A4:J4"/>
    <mergeCell ref="I5:J5"/>
    <mergeCell ref="H6:H7"/>
    <mergeCell ref="I6:J6"/>
    <mergeCell ref="A6:A7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2021-03-11T13:16:41Z</cp:lastPrinted>
  <dcterms:created xsi:type="dcterms:W3CDTF">1996-10-14T23:33:28Z</dcterms:created>
  <dcterms:modified xsi:type="dcterms:W3CDTF">2021-05-25T09:18:42Z</dcterms:modified>
  <cp:category/>
  <cp:version/>
  <cp:contentType/>
  <cp:contentStatus/>
</cp:coreProperties>
</file>