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0"/>
  </bookViews>
  <sheets>
    <sheet name="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52511"/>
</workbook>
</file>

<file path=xl/calcChain.xml><?xml version="1.0" encoding="utf-8"?>
<calcChain xmlns="http://schemas.openxmlformats.org/spreadsheetml/2006/main">
  <c r="L8" i="1" l="1"/>
  <c r="L54" i="1"/>
  <c r="K54" i="1"/>
  <c r="J54" i="1"/>
  <c r="J77" i="1"/>
  <c r="J80" i="1"/>
  <c r="L77" i="1"/>
  <c r="Q160" i="4"/>
  <c r="N160" i="4"/>
  <c r="R9" i="4"/>
  <c r="O9" i="4"/>
  <c r="R173" i="4"/>
  <c r="O173" i="4"/>
  <c r="J213" i="4"/>
  <c r="L179" i="4"/>
  <c r="L173" i="4"/>
  <c r="T9" i="3"/>
  <c r="Q9" i="3"/>
  <c r="T42" i="3"/>
  <c r="Q42" i="3"/>
  <c r="N42" i="3"/>
  <c r="R77" i="3"/>
  <c r="O77" i="3"/>
  <c r="T75" i="3"/>
  <c r="R75" i="3"/>
  <c r="Q75" i="3"/>
  <c r="O75" i="3" s="1"/>
  <c r="N75" i="3"/>
  <c r="L75" i="3" s="1"/>
  <c r="L77" i="3"/>
  <c r="R99" i="3"/>
  <c r="O99" i="3"/>
  <c r="L99" i="3"/>
  <c r="R51" i="3"/>
  <c r="O51" i="3"/>
  <c r="L51" i="3"/>
  <c r="R8" i="7"/>
  <c r="O8" i="7"/>
  <c r="O9" i="7"/>
  <c r="O286" i="7"/>
  <c r="U353" i="7"/>
  <c r="R353" i="7"/>
  <c r="O353" i="7"/>
  <c r="O64" i="7"/>
  <c r="U137" i="7"/>
  <c r="R137" i="7"/>
  <c r="P137" i="7" s="1"/>
  <c r="O137" i="7"/>
  <c r="M66" i="7"/>
  <c r="S78" i="7"/>
  <c r="P78" i="7"/>
  <c r="M78" i="7"/>
  <c r="U425" i="7"/>
  <c r="S425" i="7" s="1"/>
  <c r="T425" i="7"/>
  <c r="R425" i="7"/>
  <c r="Q425" i="7"/>
  <c r="P425" i="7" s="1"/>
  <c r="M425" i="7"/>
  <c r="O425" i="7"/>
  <c r="S433" i="7"/>
  <c r="P433" i="7"/>
  <c r="M433" i="7"/>
  <c r="U288" i="7"/>
  <c r="S288" i="7"/>
  <c r="R288" i="7"/>
  <c r="R286" i="7" s="1"/>
  <c r="P286" i="7" s="1"/>
  <c r="P288" i="7"/>
  <c r="O288" i="7"/>
  <c r="M288" i="7"/>
  <c r="S293" i="7"/>
  <c r="P293" i="7"/>
  <c r="M293" i="7"/>
  <c r="T286" i="7"/>
  <c r="Q286" i="7"/>
  <c r="S292" i="7"/>
  <c r="P292" i="7"/>
  <c r="M292" i="7"/>
  <c r="O498" i="7"/>
  <c r="S367" i="7"/>
  <c r="P367" i="7"/>
  <c r="M367" i="7"/>
  <c r="S137" i="7"/>
  <c r="S135" i="7"/>
  <c r="P135" i="7"/>
  <c r="S133" i="7"/>
  <c r="P133" i="7"/>
  <c r="U131" i="7"/>
  <c r="T131" i="7"/>
  <c r="R131" i="7"/>
  <c r="Q131" i="7"/>
  <c r="M135" i="7"/>
  <c r="M137" i="7"/>
  <c r="S131" i="7" l="1"/>
  <c r="P131" i="7"/>
  <c r="I497" i="7"/>
  <c r="G432" i="7"/>
  <c r="I425" i="7"/>
  <c r="H425" i="7"/>
  <c r="G425" i="7" s="1"/>
  <c r="S432" i="7"/>
  <c r="P432" i="7"/>
  <c r="M432" i="7"/>
  <c r="J432" i="7"/>
  <c r="N425" i="7"/>
  <c r="K425" i="7"/>
  <c r="J425" i="7" s="1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K391" i="7"/>
  <c r="L391" i="7"/>
  <c r="I391" i="7"/>
  <c r="H391" i="7"/>
  <c r="G391" i="7" s="1"/>
  <c r="J367" i="7"/>
  <c r="J358" i="7"/>
  <c r="J359" i="7"/>
  <c r="J360" i="7"/>
  <c r="J361" i="7"/>
  <c r="J362" i="7"/>
  <c r="J363" i="7"/>
  <c r="J364" i="7"/>
  <c r="J365" i="7"/>
  <c r="J366" i="7"/>
  <c r="K357" i="7"/>
  <c r="L357" i="7"/>
  <c r="L355" i="7" s="1"/>
  <c r="L353" i="7" s="1"/>
  <c r="N357" i="7"/>
  <c r="N355" i="7" s="1"/>
  <c r="O357" i="7"/>
  <c r="O355" i="7" s="1"/>
  <c r="Q357" i="7"/>
  <c r="Q355" i="7" s="1"/>
  <c r="R357" i="7"/>
  <c r="R355" i="7" s="1"/>
  <c r="T357" i="7"/>
  <c r="T355" i="7" s="1"/>
  <c r="U357" i="7"/>
  <c r="S357" i="7" s="1"/>
  <c r="I357" i="7"/>
  <c r="I355" i="7" s="1"/>
  <c r="I353" i="7" s="1"/>
  <c r="H357" i="7"/>
  <c r="H355" i="7" s="1"/>
  <c r="K314" i="7"/>
  <c r="L314" i="7"/>
  <c r="I314" i="7"/>
  <c r="G314" i="7" s="1"/>
  <c r="H314" i="7"/>
  <c r="H296" i="7"/>
  <c r="K296" i="7"/>
  <c r="L296" i="7"/>
  <c r="I296" i="7"/>
  <c r="M272" i="7"/>
  <c r="Q272" i="7"/>
  <c r="U272" i="7"/>
  <c r="M274" i="7"/>
  <c r="N274" i="7"/>
  <c r="N272" i="7" s="1"/>
  <c r="O274" i="7"/>
  <c r="O272" i="7" s="1"/>
  <c r="P274" i="7"/>
  <c r="P272" i="7" s="1"/>
  <c r="Q274" i="7"/>
  <c r="R274" i="7"/>
  <c r="R272" i="7" s="1"/>
  <c r="S274" i="7"/>
  <c r="S272" i="7" s="1"/>
  <c r="T274" i="7"/>
  <c r="T272" i="7" s="1"/>
  <c r="U274" i="7"/>
  <c r="G274" i="7"/>
  <c r="G272" i="7" s="1"/>
  <c r="H274" i="7"/>
  <c r="H272" i="7" s="1"/>
  <c r="I274" i="7"/>
  <c r="I272" i="7" s="1"/>
  <c r="I226" i="7" s="1"/>
  <c r="J274" i="7"/>
  <c r="J272" i="7" s="1"/>
  <c r="K274" i="7"/>
  <c r="K272" i="7" s="1"/>
  <c r="L274" i="7"/>
  <c r="L272" i="7" s="1"/>
  <c r="K230" i="7"/>
  <c r="H230" i="7"/>
  <c r="N131" i="7"/>
  <c r="N129" i="7" s="1"/>
  <c r="N107" i="7" s="1"/>
  <c r="O131" i="7"/>
  <c r="O129" i="7" s="1"/>
  <c r="O107" i="7" s="1"/>
  <c r="Q129" i="7"/>
  <c r="Q107" i="7" s="1"/>
  <c r="R129" i="7"/>
  <c r="R107" i="7" s="1"/>
  <c r="U129" i="7"/>
  <c r="U107" i="7" s="1"/>
  <c r="L131" i="7"/>
  <c r="L129" i="7" s="1"/>
  <c r="L107" i="7" s="1"/>
  <c r="K131" i="7"/>
  <c r="K129" i="7" s="1"/>
  <c r="J138" i="7"/>
  <c r="J137" i="7"/>
  <c r="J135" i="7"/>
  <c r="I131" i="7"/>
  <c r="I129" i="7" s="1"/>
  <c r="I107" i="7" s="1"/>
  <c r="H131" i="7"/>
  <c r="H129" i="7" s="1"/>
  <c r="H107" i="7" s="1"/>
  <c r="G137" i="7"/>
  <c r="G135" i="7"/>
  <c r="G133" i="7"/>
  <c r="M133" i="7"/>
  <c r="J133" i="7"/>
  <c r="J128" i="7"/>
  <c r="K121" i="7"/>
  <c r="K119" i="7" s="1"/>
  <c r="H83" i="7"/>
  <c r="J86" i="7"/>
  <c r="G86" i="7"/>
  <c r="J78" i="7"/>
  <c r="J77" i="7"/>
  <c r="K66" i="7"/>
  <c r="L66" i="7"/>
  <c r="N66" i="7"/>
  <c r="O66" i="7"/>
  <c r="Q66" i="7"/>
  <c r="R66" i="7"/>
  <c r="T66" i="7"/>
  <c r="U66" i="7"/>
  <c r="I66" i="7"/>
  <c r="J76" i="7"/>
  <c r="G78" i="7"/>
  <c r="G76" i="7"/>
  <c r="H66" i="7"/>
  <c r="G66" i="7" s="1"/>
  <c r="G74" i="7"/>
  <c r="M58" i="7"/>
  <c r="M59" i="7"/>
  <c r="J58" i="7"/>
  <c r="J59" i="7"/>
  <c r="H56" i="7"/>
  <c r="I56" i="7"/>
  <c r="K56" i="7"/>
  <c r="L56" i="7"/>
  <c r="N56" i="7"/>
  <c r="O56" i="7"/>
  <c r="Q56" i="7"/>
  <c r="R56" i="7"/>
  <c r="T56" i="7"/>
  <c r="U56" i="7"/>
  <c r="G58" i="7"/>
  <c r="G59" i="7"/>
  <c r="S63" i="7"/>
  <c r="S62" i="7"/>
  <c r="S61" i="7"/>
  <c r="S60" i="7"/>
  <c r="S59" i="7"/>
  <c r="S57" i="7"/>
  <c r="P63" i="7"/>
  <c r="P62" i="7"/>
  <c r="P61" i="7"/>
  <c r="P60" i="7"/>
  <c r="P59" i="7"/>
  <c r="P57" i="7"/>
  <c r="M63" i="7"/>
  <c r="M62" i="7"/>
  <c r="M61" i="7"/>
  <c r="M60" i="7"/>
  <c r="M57" i="7"/>
  <c r="J63" i="7"/>
  <c r="J62" i="7"/>
  <c r="J61" i="7"/>
  <c r="J60" i="7"/>
  <c r="J57" i="7"/>
  <c r="G60" i="7"/>
  <c r="G61" i="7"/>
  <c r="G62" i="7"/>
  <c r="G63" i="7"/>
  <c r="G57" i="7"/>
  <c r="G357" i="7" l="1"/>
  <c r="S66" i="7"/>
  <c r="G355" i="7"/>
  <c r="J357" i="7"/>
  <c r="J391" i="7"/>
  <c r="M355" i="7"/>
  <c r="P66" i="7"/>
  <c r="J314" i="7"/>
  <c r="M357" i="7"/>
  <c r="P355" i="7"/>
  <c r="P357" i="7"/>
  <c r="U355" i="7"/>
  <c r="S355" i="7" s="1"/>
  <c r="K355" i="7"/>
  <c r="J121" i="7"/>
  <c r="K117" i="7"/>
  <c r="J119" i="7"/>
  <c r="P129" i="7"/>
  <c r="P107" i="7" s="1"/>
  <c r="M64" i="7"/>
  <c r="G131" i="7"/>
  <c r="G129" i="7" s="1"/>
  <c r="G107" i="7" s="1"/>
  <c r="J131" i="7"/>
  <c r="J129" i="7" s="1"/>
  <c r="S129" i="7"/>
  <c r="S107" i="7" s="1"/>
  <c r="T129" i="7"/>
  <c r="T107" i="7" s="1"/>
  <c r="M131" i="7"/>
  <c r="M129" i="7" s="1"/>
  <c r="M107" i="7" s="1"/>
  <c r="J66" i="7"/>
  <c r="P56" i="7"/>
  <c r="S56" i="7"/>
  <c r="M56" i="7"/>
  <c r="J56" i="7"/>
  <c r="G56" i="7"/>
  <c r="S558" i="7"/>
  <c r="P558" i="7"/>
  <c r="M558" i="7"/>
  <c r="J558" i="7"/>
  <c r="T556" i="7"/>
  <c r="S556" i="7" s="1"/>
  <c r="Q556" i="7"/>
  <c r="P556" i="7" s="1"/>
  <c r="N556" i="7"/>
  <c r="K556" i="7"/>
  <c r="J556" i="7" s="1"/>
  <c r="T554" i="7"/>
  <c r="S554" i="7" s="1"/>
  <c r="S542" i="7"/>
  <c r="P542" i="7"/>
  <c r="M542" i="7"/>
  <c r="J542" i="7"/>
  <c r="T518" i="7"/>
  <c r="S518" i="7" s="1"/>
  <c r="Q518" i="7"/>
  <c r="P518" i="7" s="1"/>
  <c r="N518" i="7"/>
  <c r="M518" i="7" s="1"/>
  <c r="K518" i="7"/>
  <c r="J518" i="7" s="1"/>
  <c r="S498" i="7"/>
  <c r="S497" i="7" s="1"/>
  <c r="P498" i="7"/>
  <c r="P497" i="7" s="1"/>
  <c r="M498" i="7"/>
  <c r="M497" i="7" s="1"/>
  <c r="J498" i="7"/>
  <c r="J497" i="7" s="1"/>
  <c r="U497" i="7"/>
  <c r="U434" i="7" s="1"/>
  <c r="T497" i="7"/>
  <c r="R497" i="7"/>
  <c r="R434" i="7" s="1"/>
  <c r="Q497" i="7"/>
  <c r="O497" i="7"/>
  <c r="O434" i="7" s="1"/>
  <c r="N497" i="7"/>
  <c r="L497" i="7"/>
  <c r="K497" i="7"/>
  <c r="S472" i="7"/>
  <c r="P472" i="7"/>
  <c r="M472" i="7"/>
  <c r="J472" i="7"/>
  <c r="T469" i="7"/>
  <c r="Q469" i="7"/>
  <c r="Q467" i="7" s="1"/>
  <c r="P467" i="7" s="1"/>
  <c r="N469" i="7"/>
  <c r="M469" i="7" s="1"/>
  <c r="J469" i="7"/>
  <c r="K467" i="7"/>
  <c r="J467" i="7" s="1"/>
  <c r="S466" i="7"/>
  <c r="P466" i="7"/>
  <c r="M466" i="7"/>
  <c r="J466" i="7"/>
  <c r="T463" i="7"/>
  <c r="S463" i="7" s="1"/>
  <c r="Q463" i="7"/>
  <c r="P463" i="7" s="1"/>
  <c r="N463" i="7"/>
  <c r="M463" i="7" s="1"/>
  <c r="J463" i="7"/>
  <c r="S443" i="7"/>
  <c r="P443" i="7"/>
  <c r="M443" i="7"/>
  <c r="J443" i="7"/>
  <c r="T440" i="7"/>
  <c r="S440" i="7" s="1"/>
  <c r="Q440" i="7"/>
  <c r="Q438" i="7" s="1"/>
  <c r="P440" i="7"/>
  <c r="N440" i="7"/>
  <c r="M440" i="7" s="1"/>
  <c r="K440" i="7"/>
  <c r="J440" i="7" s="1"/>
  <c r="L434" i="7"/>
  <c r="S424" i="7"/>
  <c r="P424" i="7"/>
  <c r="M424" i="7"/>
  <c r="J424" i="7"/>
  <c r="T417" i="7"/>
  <c r="S417" i="7" s="1"/>
  <c r="Q417" i="7"/>
  <c r="P417" i="7" s="1"/>
  <c r="N417" i="7"/>
  <c r="K417" i="7"/>
  <c r="J417" i="7" s="1"/>
  <c r="S396" i="7"/>
  <c r="P396" i="7"/>
  <c r="M396" i="7"/>
  <c r="J396" i="7"/>
  <c r="S395" i="7"/>
  <c r="P395" i="7"/>
  <c r="M395" i="7"/>
  <c r="J395" i="7"/>
  <c r="T391" i="7"/>
  <c r="S391" i="7" s="1"/>
  <c r="Q391" i="7"/>
  <c r="P391" i="7" s="1"/>
  <c r="N391" i="7"/>
  <c r="M391" i="7" s="1"/>
  <c r="S378" i="7"/>
  <c r="P378" i="7"/>
  <c r="M378" i="7"/>
  <c r="J378" i="7"/>
  <c r="T375" i="7"/>
  <c r="S375" i="7" s="1"/>
  <c r="Q375" i="7"/>
  <c r="P375" i="7" s="1"/>
  <c r="N375" i="7"/>
  <c r="M375" i="7" s="1"/>
  <c r="K375" i="7"/>
  <c r="J375" i="7" s="1"/>
  <c r="S319" i="7"/>
  <c r="P319" i="7"/>
  <c r="M319" i="7"/>
  <c r="J319" i="7"/>
  <c r="S317" i="7"/>
  <c r="P317" i="7"/>
  <c r="M317" i="7"/>
  <c r="J317" i="7"/>
  <c r="U314" i="7"/>
  <c r="U312" i="7" s="1"/>
  <c r="T314" i="7"/>
  <c r="T312" i="7" s="1"/>
  <c r="R314" i="7"/>
  <c r="R312" i="7" s="1"/>
  <c r="Q314" i="7"/>
  <c r="Q312" i="7" s="1"/>
  <c r="O314" i="7"/>
  <c r="O312" i="7" s="1"/>
  <c r="N314" i="7"/>
  <c r="N312" i="7" s="1"/>
  <c r="K312" i="7"/>
  <c r="S299" i="7"/>
  <c r="P299" i="7"/>
  <c r="M299" i="7"/>
  <c r="J299" i="7"/>
  <c r="J296" i="7" s="1"/>
  <c r="U296" i="7"/>
  <c r="S296" i="7" s="1"/>
  <c r="R296" i="7"/>
  <c r="O296" i="7"/>
  <c r="M296" i="7" s="1"/>
  <c r="L294" i="7"/>
  <c r="S242" i="7"/>
  <c r="P242" i="7"/>
  <c r="M242" i="7"/>
  <c r="J242" i="7"/>
  <c r="T230" i="7"/>
  <c r="S230" i="7" s="1"/>
  <c r="Q230" i="7"/>
  <c r="P230" i="7" s="1"/>
  <c r="N230" i="7"/>
  <c r="J230" i="7"/>
  <c r="T228" i="7"/>
  <c r="S228" i="7" s="1"/>
  <c r="S106" i="7"/>
  <c r="P106" i="7"/>
  <c r="M106" i="7"/>
  <c r="J106" i="7"/>
  <c r="T103" i="7"/>
  <c r="S103" i="7" s="1"/>
  <c r="Q103" i="7"/>
  <c r="N103" i="7"/>
  <c r="M103" i="7" s="1"/>
  <c r="K103" i="7"/>
  <c r="K101" i="7" s="1"/>
  <c r="J101" i="7" s="1"/>
  <c r="J100" i="7" s="1"/>
  <c r="S99" i="7"/>
  <c r="P99" i="7"/>
  <c r="M99" i="7"/>
  <c r="J99" i="7"/>
  <c r="T96" i="7"/>
  <c r="S96" i="7" s="1"/>
  <c r="Q96" i="7"/>
  <c r="P96" i="7" s="1"/>
  <c r="N96" i="7"/>
  <c r="J96" i="7"/>
  <c r="J94" i="7"/>
  <c r="S88" i="7"/>
  <c r="P88" i="7"/>
  <c r="M88" i="7"/>
  <c r="J88" i="7"/>
  <c r="S87" i="7"/>
  <c r="P87" i="7"/>
  <c r="M87" i="7"/>
  <c r="J87" i="7"/>
  <c r="T83" i="7"/>
  <c r="S83" i="7" s="1"/>
  <c r="Q83" i="7"/>
  <c r="P83" i="7" s="1"/>
  <c r="N83" i="7"/>
  <c r="K83" i="7"/>
  <c r="J83" i="7" s="1"/>
  <c r="T81" i="7"/>
  <c r="S75" i="7"/>
  <c r="P75" i="7"/>
  <c r="M75" i="7"/>
  <c r="J75" i="7"/>
  <c r="S73" i="7"/>
  <c r="P73" i="7"/>
  <c r="M73" i="7"/>
  <c r="J73" i="7"/>
  <c r="S72" i="7"/>
  <c r="P72" i="7"/>
  <c r="M72" i="7"/>
  <c r="J72" i="7"/>
  <c r="S71" i="7"/>
  <c r="P71" i="7"/>
  <c r="M71" i="7"/>
  <c r="J71" i="7"/>
  <c r="S70" i="7"/>
  <c r="P70" i="7"/>
  <c r="M70" i="7"/>
  <c r="J70" i="7"/>
  <c r="S69" i="7"/>
  <c r="P69" i="7"/>
  <c r="M69" i="7"/>
  <c r="J69" i="7"/>
  <c r="S68" i="7"/>
  <c r="P68" i="7"/>
  <c r="M68" i="7"/>
  <c r="J68" i="7"/>
  <c r="K64" i="7"/>
  <c r="S32" i="7"/>
  <c r="P32" i="7"/>
  <c r="M32" i="7"/>
  <c r="J32" i="7"/>
  <c r="S31" i="7"/>
  <c r="P31" i="7"/>
  <c r="M31" i="7"/>
  <c r="J31" i="7"/>
  <c r="S30" i="7"/>
  <c r="P30" i="7"/>
  <c r="M30" i="7"/>
  <c r="J30" i="7"/>
  <c r="S29" i="7"/>
  <c r="P29" i="7"/>
  <c r="M29" i="7"/>
  <c r="J29" i="7"/>
  <c r="S28" i="7"/>
  <c r="P28" i="7"/>
  <c r="M28" i="7"/>
  <c r="J28" i="7"/>
  <c r="S27" i="7"/>
  <c r="P27" i="7"/>
  <c r="M27" i="7"/>
  <c r="J27" i="7"/>
  <c r="S26" i="7"/>
  <c r="P26" i="7"/>
  <c r="M26" i="7"/>
  <c r="J26" i="7"/>
  <c r="S25" i="7"/>
  <c r="P25" i="7"/>
  <c r="M25" i="7"/>
  <c r="J25" i="7"/>
  <c r="S24" i="7"/>
  <c r="P24" i="7"/>
  <c r="M24" i="7"/>
  <c r="J24" i="7"/>
  <c r="S23" i="7"/>
  <c r="P23" i="7"/>
  <c r="M23" i="7"/>
  <c r="J23" i="7"/>
  <c r="S22" i="7"/>
  <c r="P22" i="7"/>
  <c r="M22" i="7"/>
  <c r="J22" i="7"/>
  <c r="S21" i="7"/>
  <c r="P21" i="7"/>
  <c r="M21" i="7"/>
  <c r="J21" i="7"/>
  <c r="S20" i="7"/>
  <c r="P20" i="7"/>
  <c r="M20" i="7"/>
  <c r="J20" i="7"/>
  <c r="S19" i="7"/>
  <c r="P19" i="7"/>
  <c r="M19" i="7"/>
  <c r="J19" i="7"/>
  <c r="S18" i="7"/>
  <c r="P18" i="7"/>
  <c r="M18" i="7"/>
  <c r="J18" i="7"/>
  <c r="S17" i="7"/>
  <c r="P17" i="7"/>
  <c r="M17" i="7"/>
  <c r="J17" i="7"/>
  <c r="S16" i="7"/>
  <c r="P16" i="7"/>
  <c r="M16" i="7"/>
  <c r="J16" i="7"/>
  <c r="U13" i="7"/>
  <c r="T13" i="7"/>
  <c r="T11" i="7" s="1"/>
  <c r="R13" i="7"/>
  <c r="R11" i="7" s="1"/>
  <c r="R9" i="7" s="1"/>
  <c r="Q13" i="7"/>
  <c r="O13" i="7"/>
  <c r="N13" i="7"/>
  <c r="N11" i="7" s="1"/>
  <c r="L13" i="7"/>
  <c r="L11" i="7" s="1"/>
  <c r="L9" i="7" s="1"/>
  <c r="K13" i="7"/>
  <c r="G472" i="7"/>
  <c r="G469" i="7"/>
  <c r="I13" i="7"/>
  <c r="I11" i="7" s="1"/>
  <c r="I9" i="7" s="1"/>
  <c r="H13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17" i="7"/>
  <c r="H64" i="7"/>
  <c r="G75" i="7"/>
  <c r="G73" i="7"/>
  <c r="G72" i="7"/>
  <c r="G68" i="7"/>
  <c r="G70" i="7"/>
  <c r="G69" i="7"/>
  <c r="G71" i="7"/>
  <c r="H96" i="7"/>
  <c r="H94" i="7" s="1"/>
  <c r="G94" i="7" s="1"/>
  <c r="H103" i="7"/>
  <c r="G103" i="7" s="1"/>
  <c r="G106" i="7"/>
  <c r="G99" i="7"/>
  <c r="G87" i="7"/>
  <c r="G88" i="7"/>
  <c r="G83" i="7"/>
  <c r="G230" i="7"/>
  <c r="G242" i="7"/>
  <c r="G299" i="7"/>
  <c r="G296" i="7" s="1"/>
  <c r="I312" i="7"/>
  <c r="H312" i="7"/>
  <c r="H286" i="7" s="1"/>
  <c r="G319" i="7"/>
  <c r="G317" i="7"/>
  <c r="H375" i="7"/>
  <c r="G375" i="7" s="1"/>
  <c r="G378" i="7"/>
  <c r="G395" i="7"/>
  <c r="G396" i="7"/>
  <c r="H417" i="7"/>
  <c r="G417" i="7" s="1"/>
  <c r="G424" i="7"/>
  <c r="H440" i="7"/>
  <c r="H438" i="7" s="1"/>
  <c r="G443" i="7"/>
  <c r="G466" i="7"/>
  <c r="H497" i="7"/>
  <c r="I434" i="7"/>
  <c r="G498" i="7"/>
  <c r="G497" i="7" s="1"/>
  <c r="H518" i="7"/>
  <c r="H516" i="7" s="1"/>
  <c r="G542" i="7"/>
  <c r="H556" i="7"/>
  <c r="H554" i="7" s="1"/>
  <c r="G558" i="7"/>
  <c r="P142" i="1"/>
  <c r="M142" i="1"/>
  <c r="M138" i="1" s="1"/>
  <c r="R138" i="1"/>
  <c r="Q138" i="1"/>
  <c r="P138" i="1"/>
  <c r="O138" i="1"/>
  <c r="N138" i="1"/>
  <c r="Q130" i="1"/>
  <c r="P130" i="1"/>
  <c r="N130" i="1"/>
  <c r="M130" i="1"/>
  <c r="P128" i="1"/>
  <c r="M128" i="1"/>
  <c r="Q125" i="1"/>
  <c r="P125" i="1"/>
  <c r="N125" i="1"/>
  <c r="M125" i="1"/>
  <c r="P124" i="1"/>
  <c r="M124" i="1"/>
  <c r="P123" i="1"/>
  <c r="M123" i="1"/>
  <c r="P122" i="1"/>
  <c r="M122" i="1"/>
  <c r="P121" i="1"/>
  <c r="M121" i="1"/>
  <c r="P120" i="1"/>
  <c r="M120" i="1"/>
  <c r="P119" i="1"/>
  <c r="M119" i="1"/>
  <c r="P118" i="1"/>
  <c r="M118" i="1"/>
  <c r="P117" i="1"/>
  <c r="M117" i="1"/>
  <c r="P116" i="1"/>
  <c r="M116" i="1"/>
  <c r="P115" i="1"/>
  <c r="M115" i="1"/>
  <c r="P114" i="1"/>
  <c r="M114" i="1"/>
  <c r="P113" i="1"/>
  <c r="M113" i="1"/>
  <c r="P112" i="1"/>
  <c r="M112" i="1"/>
  <c r="P111" i="1"/>
  <c r="M111" i="1"/>
  <c r="P110" i="1"/>
  <c r="M110" i="1"/>
  <c r="P109" i="1"/>
  <c r="M109" i="1"/>
  <c r="P108" i="1"/>
  <c r="M108" i="1"/>
  <c r="P107" i="1"/>
  <c r="M107" i="1"/>
  <c r="P106" i="1"/>
  <c r="M106" i="1"/>
  <c r="P105" i="1"/>
  <c r="M105" i="1"/>
  <c r="P104" i="1"/>
  <c r="M104" i="1"/>
  <c r="P103" i="1"/>
  <c r="M103" i="1"/>
  <c r="M101" i="1" s="1"/>
  <c r="M99" i="1" s="1"/>
  <c r="P102" i="1"/>
  <c r="M102" i="1"/>
  <c r="Q101" i="1"/>
  <c r="P101" i="1"/>
  <c r="N101" i="1"/>
  <c r="Q99" i="1"/>
  <c r="P99" i="1"/>
  <c r="N99" i="1"/>
  <c r="N81" i="1" s="1"/>
  <c r="P98" i="1"/>
  <c r="M98" i="1"/>
  <c r="P97" i="1"/>
  <c r="M97" i="1"/>
  <c r="M94" i="1" s="1"/>
  <c r="P96" i="1"/>
  <c r="M96" i="1"/>
  <c r="Q94" i="1"/>
  <c r="P94" i="1"/>
  <c r="N94" i="1"/>
  <c r="P93" i="1"/>
  <c r="M93" i="1"/>
  <c r="P92" i="1"/>
  <c r="M92" i="1"/>
  <c r="P91" i="1"/>
  <c r="M91" i="1"/>
  <c r="P90" i="1"/>
  <c r="M90" i="1"/>
  <c r="Q88" i="1"/>
  <c r="P88" i="1"/>
  <c r="N88" i="1"/>
  <c r="M88" i="1"/>
  <c r="Q81" i="1"/>
  <c r="P81" i="1"/>
  <c r="M81" i="1"/>
  <c r="P79" i="1"/>
  <c r="P77" i="1" s="1"/>
  <c r="M79" i="1"/>
  <c r="R77" i="1"/>
  <c r="O77" i="1"/>
  <c r="M77" i="1"/>
  <c r="P76" i="1"/>
  <c r="M76" i="1"/>
  <c r="P75" i="1"/>
  <c r="M75" i="1"/>
  <c r="P74" i="1"/>
  <c r="M74" i="1"/>
  <c r="P73" i="1"/>
  <c r="M73" i="1"/>
  <c r="P72" i="1"/>
  <c r="M72" i="1"/>
  <c r="P71" i="1"/>
  <c r="P68" i="1" s="1"/>
  <c r="M71" i="1"/>
  <c r="P70" i="1"/>
  <c r="M70" i="1"/>
  <c r="Q68" i="1"/>
  <c r="Q54" i="1" s="1"/>
  <c r="Q8" i="1" s="1"/>
  <c r="N68" i="1"/>
  <c r="M68" i="1"/>
  <c r="P62" i="1"/>
  <c r="P54" i="1" s="1"/>
  <c r="M62" i="1"/>
  <c r="P59" i="1"/>
  <c r="M59" i="1"/>
  <c r="P57" i="1"/>
  <c r="M57" i="1"/>
  <c r="P56" i="1"/>
  <c r="M56" i="1"/>
  <c r="P55" i="1"/>
  <c r="M55" i="1"/>
  <c r="N54" i="1"/>
  <c r="M54" i="1"/>
  <c r="Q47" i="1"/>
  <c r="P47" i="1"/>
  <c r="N47" i="1"/>
  <c r="M47" i="1"/>
  <c r="Q45" i="1"/>
  <c r="P45" i="1"/>
  <c r="N45" i="1"/>
  <c r="M45" i="1"/>
  <c r="P44" i="1"/>
  <c r="M44" i="1"/>
  <c r="P43" i="1"/>
  <c r="M43" i="1"/>
  <c r="M41" i="1" s="1"/>
  <c r="P42" i="1"/>
  <c r="M42" i="1"/>
  <c r="Q41" i="1"/>
  <c r="P41" i="1"/>
  <c r="N41" i="1"/>
  <c r="P40" i="1"/>
  <c r="M40" i="1"/>
  <c r="P39" i="1"/>
  <c r="M39" i="1"/>
  <c r="P38" i="1"/>
  <c r="M38" i="1"/>
  <c r="P37" i="1"/>
  <c r="M37" i="1"/>
  <c r="P36" i="1"/>
  <c r="M36" i="1"/>
  <c r="P35" i="1"/>
  <c r="M35" i="1"/>
  <c r="P34" i="1"/>
  <c r="M34" i="1"/>
  <c r="P33" i="1"/>
  <c r="M33" i="1"/>
  <c r="P32" i="1"/>
  <c r="M32" i="1"/>
  <c r="P31" i="1"/>
  <c r="M31" i="1"/>
  <c r="P30" i="1"/>
  <c r="M30" i="1"/>
  <c r="P29" i="1"/>
  <c r="M29" i="1"/>
  <c r="P28" i="1"/>
  <c r="M28" i="1"/>
  <c r="P27" i="1"/>
  <c r="M27" i="1"/>
  <c r="P26" i="1"/>
  <c r="M26" i="1"/>
  <c r="P25" i="1"/>
  <c r="M25" i="1"/>
  <c r="P24" i="1"/>
  <c r="M24" i="1"/>
  <c r="P23" i="1"/>
  <c r="M23" i="1"/>
  <c r="P22" i="1"/>
  <c r="M22" i="1"/>
  <c r="Q20" i="1"/>
  <c r="P20" i="1"/>
  <c r="N20" i="1"/>
  <c r="M20" i="1"/>
  <c r="P19" i="1"/>
  <c r="M19" i="1"/>
  <c r="R17" i="1"/>
  <c r="Q17" i="1"/>
  <c r="Q10" i="1" s="1"/>
  <c r="P17" i="1"/>
  <c r="O17" i="1"/>
  <c r="N17" i="1"/>
  <c r="N10" i="1" s="1"/>
  <c r="M17" i="1"/>
  <c r="P16" i="1"/>
  <c r="M16" i="1"/>
  <c r="P15" i="1"/>
  <c r="M15" i="1"/>
  <c r="M12" i="1" s="1"/>
  <c r="M10" i="1" s="1"/>
  <c r="P14" i="1"/>
  <c r="M14" i="1"/>
  <c r="Q12" i="1"/>
  <c r="P12" i="1"/>
  <c r="N12" i="1"/>
  <c r="P10" i="1"/>
  <c r="N8" i="1"/>
  <c r="M8" i="1" s="1"/>
  <c r="Q143" i="2"/>
  <c r="N143" i="2"/>
  <c r="N139" i="2" s="1"/>
  <c r="S139" i="2"/>
  <c r="R139" i="2"/>
  <c r="Q139" i="2"/>
  <c r="P139" i="2"/>
  <c r="O139" i="2"/>
  <c r="R131" i="2"/>
  <c r="Q131" i="2"/>
  <c r="O131" i="2"/>
  <c r="N131" i="2"/>
  <c r="Q129" i="2"/>
  <c r="Q126" i="2" s="1"/>
  <c r="N129" i="2"/>
  <c r="N126" i="2" s="1"/>
  <c r="R126" i="2"/>
  <c r="O126" i="2"/>
  <c r="Q125" i="2"/>
  <c r="N125" i="2"/>
  <c r="Q124" i="2"/>
  <c r="N124" i="2"/>
  <c r="Q123" i="2"/>
  <c r="N123" i="2"/>
  <c r="Q122" i="2"/>
  <c r="N122" i="2"/>
  <c r="Q121" i="2"/>
  <c r="N121" i="2"/>
  <c r="Q120" i="2"/>
  <c r="N120" i="2"/>
  <c r="Q119" i="2"/>
  <c r="N119" i="2"/>
  <c r="Q118" i="2"/>
  <c r="N118" i="2"/>
  <c r="Q117" i="2"/>
  <c r="N117" i="2"/>
  <c r="Q116" i="2"/>
  <c r="N116" i="2"/>
  <c r="Q115" i="2"/>
  <c r="N115" i="2"/>
  <c r="Q114" i="2"/>
  <c r="N114" i="2"/>
  <c r="Q113" i="2"/>
  <c r="N113" i="2"/>
  <c r="Q112" i="2"/>
  <c r="N112" i="2"/>
  <c r="Q111" i="2"/>
  <c r="N111" i="2"/>
  <c r="Q110" i="2"/>
  <c r="N110" i="2"/>
  <c r="Q109" i="2"/>
  <c r="N109" i="2"/>
  <c r="Q108" i="2"/>
  <c r="N108" i="2"/>
  <c r="Q107" i="2"/>
  <c r="N107" i="2"/>
  <c r="Q106" i="2"/>
  <c r="N106" i="2"/>
  <c r="Q105" i="2"/>
  <c r="N105" i="2"/>
  <c r="Q104" i="2"/>
  <c r="N104" i="2"/>
  <c r="N102" i="2" s="1"/>
  <c r="N100" i="2" s="1"/>
  <c r="Q103" i="2"/>
  <c r="N103" i="2"/>
  <c r="R102" i="2"/>
  <c r="R100" i="2" s="1"/>
  <c r="O102" i="2"/>
  <c r="O100" i="2" s="1"/>
  <c r="Q99" i="2"/>
  <c r="N99" i="2"/>
  <c r="Q98" i="2"/>
  <c r="N98" i="2"/>
  <c r="Q97" i="2"/>
  <c r="N97" i="2"/>
  <c r="R95" i="2"/>
  <c r="O95" i="2"/>
  <c r="N95" i="2"/>
  <c r="Q94" i="2"/>
  <c r="N94" i="2"/>
  <c r="Q93" i="2"/>
  <c r="N93" i="2"/>
  <c r="Q92" i="2"/>
  <c r="N92" i="2"/>
  <c r="Q91" i="2"/>
  <c r="N91" i="2"/>
  <c r="R89" i="2"/>
  <c r="Q89" i="2" s="1"/>
  <c r="O89" i="2"/>
  <c r="R82" i="2"/>
  <c r="Q82" i="2" s="1"/>
  <c r="Q80" i="2"/>
  <c r="Q78" i="2" s="1"/>
  <c r="N80" i="2"/>
  <c r="N78" i="2" s="1"/>
  <c r="S78" i="2"/>
  <c r="P78" i="2"/>
  <c r="Q77" i="2"/>
  <c r="N77" i="2"/>
  <c r="Q76" i="2"/>
  <c r="N76" i="2"/>
  <c r="Q75" i="2"/>
  <c r="N75" i="2"/>
  <c r="Q74" i="2"/>
  <c r="N74" i="2"/>
  <c r="Q73" i="2"/>
  <c r="N73" i="2"/>
  <c r="Q72" i="2"/>
  <c r="N72" i="2"/>
  <c r="N69" i="2" s="1"/>
  <c r="Q71" i="2"/>
  <c r="N71" i="2"/>
  <c r="R69" i="2"/>
  <c r="R55" i="2" s="1"/>
  <c r="O69" i="2"/>
  <c r="O55" i="2" s="1"/>
  <c r="Q63" i="2"/>
  <c r="N63" i="2"/>
  <c r="N55" i="2" s="1"/>
  <c r="Q60" i="2"/>
  <c r="N60" i="2"/>
  <c r="Q58" i="2"/>
  <c r="N58" i="2"/>
  <c r="Q57" i="2"/>
  <c r="N57" i="2"/>
  <c r="Q56" i="2"/>
  <c r="N56" i="2"/>
  <c r="R48" i="2"/>
  <c r="Q48" i="2"/>
  <c r="O48" i="2"/>
  <c r="N48" i="2"/>
  <c r="R46" i="2"/>
  <c r="Q46" i="2"/>
  <c r="O46" i="2"/>
  <c r="N46" i="2"/>
  <c r="Q45" i="2"/>
  <c r="N45" i="2"/>
  <c r="Q44" i="2"/>
  <c r="N44" i="2"/>
  <c r="N42" i="2" s="1"/>
  <c r="Q43" i="2"/>
  <c r="N43" i="2"/>
  <c r="R42" i="2"/>
  <c r="O42" i="2"/>
  <c r="Q41" i="2"/>
  <c r="N41" i="2"/>
  <c r="Q40" i="2"/>
  <c r="N40" i="2"/>
  <c r="Q39" i="2"/>
  <c r="N39" i="2"/>
  <c r="Q38" i="2"/>
  <c r="N38" i="2"/>
  <c r="Q37" i="2"/>
  <c r="N37" i="2"/>
  <c r="Q36" i="2"/>
  <c r="N36" i="2"/>
  <c r="Q35" i="2"/>
  <c r="N35" i="2"/>
  <c r="Q34" i="2"/>
  <c r="N34" i="2"/>
  <c r="Q33" i="2"/>
  <c r="N33" i="2"/>
  <c r="Q32" i="2"/>
  <c r="N32" i="2"/>
  <c r="Q31" i="2"/>
  <c r="N31" i="2"/>
  <c r="Q30" i="2"/>
  <c r="N30" i="2"/>
  <c r="Q29" i="2"/>
  <c r="N29" i="2"/>
  <c r="Q28" i="2"/>
  <c r="N28" i="2"/>
  <c r="Q27" i="2"/>
  <c r="N27" i="2"/>
  <c r="Q26" i="2"/>
  <c r="N26" i="2"/>
  <c r="Q25" i="2"/>
  <c r="N25" i="2"/>
  <c r="Q24" i="2"/>
  <c r="N24" i="2"/>
  <c r="Q23" i="2"/>
  <c r="N23" i="2"/>
  <c r="N21" i="2" s="1"/>
  <c r="R21" i="2"/>
  <c r="O21" i="2"/>
  <c r="Q20" i="2"/>
  <c r="N20" i="2"/>
  <c r="S18" i="2"/>
  <c r="R18" i="2"/>
  <c r="Q18" i="2"/>
  <c r="P18" i="2"/>
  <c r="O18" i="2"/>
  <c r="N18" i="2"/>
  <c r="Q17" i="2"/>
  <c r="N17" i="2"/>
  <c r="Q16" i="2"/>
  <c r="N16" i="2"/>
  <c r="N13" i="2" s="1"/>
  <c r="Q15" i="2"/>
  <c r="Q13" i="2" s="1"/>
  <c r="N15" i="2"/>
  <c r="R13" i="2"/>
  <c r="R11" i="2" s="1"/>
  <c r="R9" i="2" s="1"/>
  <c r="Q9" i="2" s="1"/>
  <c r="O13" i="2"/>
  <c r="R150" i="3"/>
  <c r="R148" i="3" s="1"/>
  <c r="R146" i="3" s="1"/>
  <c r="O150" i="3"/>
  <c r="O148" i="3" s="1"/>
  <c r="O146" i="3" s="1"/>
  <c r="S148" i="3"/>
  <c r="P148" i="3"/>
  <c r="S146" i="3"/>
  <c r="P146" i="3"/>
  <c r="R142" i="3"/>
  <c r="O142" i="3"/>
  <c r="O140" i="3" s="1"/>
  <c r="T140" i="3"/>
  <c r="T132" i="3" s="1"/>
  <c r="S140" i="3"/>
  <c r="R140" i="3"/>
  <c r="R132" i="3" s="1"/>
  <c r="Q140" i="3"/>
  <c r="Q132" i="3" s="1"/>
  <c r="P140" i="3"/>
  <c r="P132" i="3" s="1"/>
  <c r="S132" i="3"/>
  <c r="O132" i="3"/>
  <c r="O131" i="3"/>
  <c r="R127" i="3"/>
  <c r="O127" i="3"/>
  <c r="O125" i="3" s="1"/>
  <c r="T125" i="3"/>
  <c r="S125" i="3"/>
  <c r="R125" i="3"/>
  <c r="Q125" i="3"/>
  <c r="P125" i="3"/>
  <c r="R124" i="3"/>
  <c r="O124" i="3"/>
  <c r="O123" i="3" s="1"/>
  <c r="O113" i="3" s="1"/>
  <c r="T123" i="3"/>
  <c r="S123" i="3"/>
  <c r="R123" i="3"/>
  <c r="Q123" i="3"/>
  <c r="P123" i="3"/>
  <c r="R117" i="3"/>
  <c r="O117" i="3"/>
  <c r="O115" i="3" s="1"/>
  <c r="T115" i="3"/>
  <c r="S115" i="3"/>
  <c r="R115" i="3"/>
  <c r="R113" i="3" s="1"/>
  <c r="Q115" i="3"/>
  <c r="P115" i="3"/>
  <c r="S113" i="3"/>
  <c r="P113" i="3"/>
  <c r="R112" i="3"/>
  <c r="R111" i="3" s="1"/>
  <c r="O112" i="3"/>
  <c r="O111" i="3" s="1"/>
  <c r="T111" i="3"/>
  <c r="S111" i="3"/>
  <c r="Q111" i="3"/>
  <c r="P111" i="3"/>
  <c r="R110" i="3"/>
  <c r="O110" i="3"/>
  <c r="T108" i="3"/>
  <c r="S108" i="3"/>
  <c r="R108" i="3"/>
  <c r="Q108" i="3"/>
  <c r="P108" i="3"/>
  <c r="O108" i="3"/>
  <c r="R105" i="3"/>
  <c r="R100" i="3" s="1"/>
  <c r="O105" i="3"/>
  <c r="R102" i="3"/>
  <c r="O102" i="3"/>
  <c r="O100" i="3" s="1"/>
  <c r="T100" i="3"/>
  <c r="S100" i="3"/>
  <c r="Q100" i="3"/>
  <c r="P100" i="3"/>
  <c r="T97" i="3"/>
  <c r="S97" i="3"/>
  <c r="S95" i="3" s="1"/>
  <c r="R97" i="3"/>
  <c r="Q97" i="3"/>
  <c r="P97" i="3"/>
  <c r="O97" i="3"/>
  <c r="P95" i="3"/>
  <c r="R86" i="3"/>
  <c r="O86" i="3"/>
  <c r="O84" i="3" s="1"/>
  <c r="T84" i="3"/>
  <c r="S84" i="3"/>
  <c r="R84" i="3"/>
  <c r="Q84" i="3"/>
  <c r="P84" i="3"/>
  <c r="R80" i="3"/>
  <c r="O80" i="3"/>
  <c r="O78" i="3" s="1"/>
  <c r="T78" i="3"/>
  <c r="T73" i="3" s="1"/>
  <c r="T8" i="3" s="1"/>
  <c r="S78" i="3"/>
  <c r="R78" i="3"/>
  <c r="R73" i="3" s="1"/>
  <c r="Q78" i="3"/>
  <c r="P78" i="3"/>
  <c r="S73" i="3"/>
  <c r="P73" i="3"/>
  <c r="T70" i="3"/>
  <c r="S70" i="3"/>
  <c r="R70" i="3"/>
  <c r="Q70" i="3"/>
  <c r="P70" i="3"/>
  <c r="O70" i="3"/>
  <c r="R63" i="3"/>
  <c r="O63" i="3"/>
  <c r="O61" i="3" s="1"/>
  <c r="T61" i="3"/>
  <c r="T59" i="3" s="1"/>
  <c r="S61" i="3"/>
  <c r="R61" i="3"/>
  <c r="R59" i="3" s="1"/>
  <c r="Q61" i="3"/>
  <c r="Q59" i="3" s="1"/>
  <c r="P61" i="3"/>
  <c r="S59" i="3"/>
  <c r="P59" i="3"/>
  <c r="O59" i="3"/>
  <c r="T56" i="3"/>
  <c r="S56" i="3"/>
  <c r="R56" i="3"/>
  <c r="Q56" i="3"/>
  <c r="P56" i="3"/>
  <c r="O56" i="3"/>
  <c r="T49" i="3"/>
  <c r="S49" i="3"/>
  <c r="R49" i="3"/>
  <c r="Q49" i="3"/>
  <c r="P49" i="3"/>
  <c r="O49" i="3"/>
  <c r="S42" i="3"/>
  <c r="R42" i="3"/>
  <c r="P42" i="3"/>
  <c r="S37" i="3"/>
  <c r="P37" i="3"/>
  <c r="R36" i="3"/>
  <c r="O36" i="3"/>
  <c r="T35" i="3"/>
  <c r="S35" i="3"/>
  <c r="S34" i="3" s="1"/>
  <c r="R35" i="3"/>
  <c r="R34" i="3" s="1"/>
  <c r="Q35" i="3"/>
  <c r="P35" i="3"/>
  <c r="P34" i="3" s="1"/>
  <c r="O35" i="3"/>
  <c r="O34" i="3" s="1"/>
  <c r="T34" i="3"/>
  <c r="Q34" i="3"/>
  <c r="R33" i="3"/>
  <c r="O33" i="3"/>
  <c r="O31" i="3" s="1"/>
  <c r="T31" i="3"/>
  <c r="T26" i="3" s="1"/>
  <c r="S31" i="3"/>
  <c r="R31" i="3"/>
  <c r="R26" i="3" s="1"/>
  <c r="Q31" i="3"/>
  <c r="P31" i="3"/>
  <c r="R30" i="3"/>
  <c r="O30" i="3"/>
  <c r="T28" i="3"/>
  <c r="R28" i="3"/>
  <c r="Q28" i="3"/>
  <c r="O28" i="3"/>
  <c r="O26" i="3" s="1"/>
  <c r="S26" i="3"/>
  <c r="P26" i="3"/>
  <c r="R25" i="3"/>
  <c r="O25" i="3"/>
  <c r="O23" i="3" s="1"/>
  <c r="T23" i="3"/>
  <c r="S23" i="3"/>
  <c r="R23" i="3"/>
  <c r="Q23" i="3"/>
  <c r="P23" i="3"/>
  <c r="R22" i="3"/>
  <c r="O22" i="3"/>
  <c r="T20" i="3"/>
  <c r="S20" i="3"/>
  <c r="R20" i="3"/>
  <c r="Q20" i="3"/>
  <c r="P20" i="3"/>
  <c r="P9" i="3" s="1"/>
  <c r="O20" i="3"/>
  <c r="T16" i="3"/>
  <c r="S16" i="3"/>
  <c r="R16" i="3"/>
  <c r="Q16" i="3"/>
  <c r="P16" i="3"/>
  <c r="O16" i="3"/>
  <c r="R13" i="3"/>
  <c r="O13" i="3"/>
  <c r="O11" i="3" s="1"/>
  <c r="T11" i="3"/>
  <c r="S11" i="3"/>
  <c r="R11" i="3"/>
  <c r="Q11" i="3"/>
  <c r="P11" i="3"/>
  <c r="S9" i="3"/>
  <c r="P228" i="4"/>
  <c r="P226" i="4" s="1"/>
  <c r="M228" i="4"/>
  <c r="R226" i="4"/>
  <c r="R207" i="4" s="1"/>
  <c r="Q226" i="4"/>
  <c r="N226" i="4"/>
  <c r="M226" i="4"/>
  <c r="P213" i="4"/>
  <c r="M213" i="4"/>
  <c r="P212" i="4"/>
  <c r="M212" i="4"/>
  <c r="M209" i="4" s="1"/>
  <c r="M207" i="4" s="1"/>
  <c r="P211" i="4"/>
  <c r="M211" i="4"/>
  <c r="R209" i="4"/>
  <c r="P209" i="4"/>
  <c r="O209" i="4"/>
  <c r="P186" i="4"/>
  <c r="M186" i="4"/>
  <c r="P183" i="4"/>
  <c r="M183" i="4"/>
  <c r="M180" i="4" s="1"/>
  <c r="O180" i="4" s="1"/>
  <c r="P180" i="4"/>
  <c r="R180" i="4" s="1"/>
  <c r="P179" i="4"/>
  <c r="M179" i="4"/>
  <c r="P178" i="4"/>
  <c r="M178" i="4"/>
  <c r="R174" i="4"/>
  <c r="O174" i="4"/>
  <c r="P173" i="4"/>
  <c r="M173" i="4"/>
  <c r="M168" i="4" s="1"/>
  <c r="P171" i="4"/>
  <c r="M171" i="4"/>
  <c r="R168" i="4"/>
  <c r="O168" i="4"/>
  <c r="P161" i="4"/>
  <c r="M161" i="4"/>
  <c r="M160" i="4"/>
  <c r="N158" i="4"/>
  <c r="M158" i="4" s="1"/>
  <c r="P143" i="4"/>
  <c r="P139" i="4" s="1"/>
  <c r="M143" i="4"/>
  <c r="M139" i="4" s="1"/>
  <c r="Q139" i="4"/>
  <c r="N139" i="4"/>
  <c r="P138" i="4"/>
  <c r="P135" i="4" s="1"/>
  <c r="M138" i="4"/>
  <c r="Q135" i="4"/>
  <c r="N135" i="4"/>
  <c r="M135" i="4"/>
  <c r="N133" i="4"/>
  <c r="P129" i="4"/>
  <c r="M129" i="4"/>
  <c r="P128" i="4"/>
  <c r="M128" i="4"/>
  <c r="P127" i="4"/>
  <c r="M127" i="4"/>
  <c r="P126" i="4"/>
  <c r="P124" i="4" s="1"/>
  <c r="M126" i="4"/>
  <c r="M124" i="4" s="1"/>
  <c r="M118" i="4" s="1"/>
  <c r="Q124" i="4"/>
  <c r="N124" i="4"/>
  <c r="N118" i="4" s="1"/>
  <c r="P120" i="4"/>
  <c r="M120" i="4"/>
  <c r="Q118" i="4"/>
  <c r="P117" i="4"/>
  <c r="M117" i="4"/>
  <c r="P116" i="4"/>
  <c r="M116" i="4"/>
  <c r="P115" i="4"/>
  <c r="M115" i="4"/>
  <c r="M112" i="4" s="1"/>
  <c r="M109" i="4" s="1"/>
  <c r="Q112" i="4"/>
  <c r="N112" i="4"/>
  <c r="Q109" i="4"/>
  <c r="N109" i="4"/>
  <c r="P83" i="4"/>
  <c r="P81" i="4" s="1"/>
  <c r="P79" i="4" s="1"/>
  <c r="M83" i="4"/>
  <c r="M81" i="4" s="1"/>
  <c r="Q81" i="4"/>
  <c r="Q79" i="4" s="1"/>
  <c r="N81" i="4"/>
  <c r="N79" i="4"/>
  <c r="M79" i="4"/>
  <c r="P65" i="4"/>
  <c r="M65" i="4"/>
  <c r="P64" i="4"/>
  <c r="M64" i="4"/>
  <c r="P61" i="4"/>
  <c r="M61" i="4"/>
  <c r="P58" i="4"/>
  <c r="P56" i="4" s="1"/>
  <c r="M58" i="4"/>
  <c r="M56" i="4" s="1"/>
  <c r="Q56" i="4"/>
  <c r="N56" i="4"/>
  <c r="P55" i="4"/>
  <c r="P52" i="4" s="1"/>
  <c r="M55" i="4"/>
  <c r="Q52" i="4"/>
  <c r="Q23" i="4" s="1"/>
  <c r="N52" i="4"/>
  <c r="M52" i="4"/>
  <c r="P51" i="4"/>
  <c r="M51" i="4"/>
  <c r="M49" i="4" s="1"/>
  <c r="R49" i="4"/>
  <c r="Q49" i="4"/>
  <c r="P49" i="4"/>
  <c r="O49" i="4"/>
  <c r="N49" i="4"/>
  <c r="P48" i="4"/>
  <c r="M48" i="4"/>
  <c r="M39" i="4" s="1"/>
  <c r="P44" i="4"/>
  <c r="P39" i="4" s="1"/>
  <c r="M44" i="4"/>
  <c r="Q39" i="4"/>
  <c r="N39" i="4"/>
  <c r="P36" i="4"/>
  <c r="M36" i="4"/>
  <c r="R34" i="4"/>
  <c r="Q34" i="4"/>
  <c r="P34" i="4"/>
  <c r="O34" i="4"/>
  <c r="N34" i="4"/>
  <c r="M34" i="4"/>
  <c r="P32" i="4"/>
  <c r="M32" i="4"/>
  <c r="P31" i="4"/>
  <c r="M31" i="4"/>
  <c r="P30" i="4"/>
  <c r="M30" i="4"/>
  <c r="P29" i="4"/>
  <c r="M29" i="4"/>
  <c r="P28" i="4"/>
  <c r="M28" i="4"/>
  <c r="P27" i="4"/>
  <c r="P25" i="4" s="1"/>
  <c r="M27" i="4"/>
  <c r="Q25" i="4"/>
  <c r="N25" i="4"/>
  <c r="M25" i="4"/>
  <c r="M23" i="4"/>
  <c r="P20" i="4"/>
  <c r="M20" i="4"/>
  <c r="P19" i="4"/>
  <c r="M19" i="4"/>
  <c r="P18" i="4"/>
  <c r="M18" i="4"/>
  <c r="Q16" i="4"/>
  <c r="P16" i="4" s="1"/>
  <c r="P14" i="4" s="1"/>
  <c r="N16" i="4"/>
  <c r="M16" i="4" s="1"/>
  <c r="M14" i="4" s="1"/>
  <c r="Q14" i="4"/>
  <c r="K16" i="4"/>
  <c r="J58" i="4"/>
  <c r="J61" i="4"/>
  <c r="J126" i="4"/>
  <c r="J129" i="4"/>
  <c r="J138" i="4"/>
  <c r="J135" i="4" s="1"/>
  <c r="J143" i="4"/>
  <c r="J139" i="4" s="1"/>
  <c r="K25" i="4"/>
  <c r="J20" i="4"/>
  <c r="L28" i="3"/>
  <c r="L42" i="3"/>
  <c r="M148" i="3"/>
  <c r="M146" i="3" s="1"/>
  <c r="K143" i="2"/>
  <c r="M139" i="2"/>
  <c r="L139" i="2"/>
  <c r="K139" i="2"/>
  <c r="J139" i="2"/>
  <c r="I139" i="2"/>
  <c r="H139" i="2"/>
  <c r="G139" i="2"/>
  <c r="F139" i="2"/>
  <c r="E139" i="2"/>
  <c r="E134" i="2"/>
  <c r="E133" i="2"/>
  <c r="L131" i="2"/>
  <c r="K131" i="2"/>
  <c r="I131" i="2"/>
  <c r="H131" i="2"/>
  <c r="F131" i="2"/>
  <c r="E131" i="2"/>
  <c r="K129" i="2"/>
  <c r="E129" i="2"/>
  <c r="L126" i="2"/>
  <c r="K126" i="2"/>
  <c r="I126" i="2"/>
  <c r="H126" i="2"/>
  <c r="F126" i="2"/>
  <c r="E126" i="2"/>
  <c r="K125" i="2"/>
  <c r="H125" i="2"/>
  <c r="E125" i="2"/>
  <c r="K124" i="2"/>
  <c r="H124" i="2"/>
  <c r="E124" i="2"/>
  <c r="K123" i="2"/>
  <c r="H123" i="2"/>
  <c r="E123" i="2"/>
  <c r="K122" i="2"/>
  <c r="H122" i="2"/>
  <c r="E122" i="2"/>
  <c r="K121" i="2"/>
  <c r="H121" i="2"/>
  <c r="E121" i="2"/>
  <c r="K120" i="2"/>
  <c r="H120" i="2"/>
  <c r="E120" i="2"/>
  <c r="K119" i="2"/>
  <c r="H119" i="2"/>
  <c r="E119" i="2"/>
  <c r="K118" i="2"/>
  <c r="H118" i="2"/>
  <c r="E118" i="2"/>
  <c r="K117" i="2"/>
  <c r="H117" i="2"/>
  <c r="E117" i="2"/>
  <c r="K116" i="2"/>
  <c r="H116" i="2"/>
  <c r="E116" i="2"/>
  <c r="K115" i="2"/>
  <c r="H115" i="2"/>
  <c r="E115" i="2"/>
  <c r="K114" i="2"/>
  <c r="H114" i="2"/>
  <c r="E114" i="2"/>
  <c r="K113" i="2"/>
  <c r="H113" i="2"/>
  <c r="E113" i="2"/>
  <c r="K112" i="2"/>
  <c r="H112" i="2"/>
  <c r="E112" i="2"/>
  <c r="K111" i="2"/>
  <c r="H111" i="2"/>
  <c r="E111" i="2"/>
  <c r="K110" i="2"/>
  <c r="H110" i="2"/>
  <c r="E110" i="2"/>
  <c r="K109" i="2"/>
  <c r="H109" i="2"/>
  <c r="E109" i="2"/>
  <c r="K108" i="2"/>
  <c r="H108" i="2"/>
  <c r="E108" i="2"/>
  <c r="K107" i="2"/>
  <c r="H107" i="2"/>
  <c r="E107" i="2"/>
  <c r="K106" i="2"/>
  <c r="H106" i="2"/>
  <c r="E106" i="2"/>
  <c r="K105" i="2"/>
  <c r="H105" i="2"/>
  <c r="E105" i="2"/>
  <c r="K104" i="2"/>
  <c r="K102" i="2" s="1"/>
  <c r="K100" i="2" s="1"/>
  <c r="H104" i="2"/>
  <c r="E104" i="2"/>
  <c r="K103" i="2"/>
  <c r="H103" i="2"/>
  <c r="E103" i="2"/>
  <c r="L102" i="2"/>
  <c r="L100" i="2" s="1"/>
  <c r="I102" i="2"/>
  <c r="F102" i="2"/>
  <c r="F100" i="2" s="1"/>
  <c r="I100" i="2"/>
  <c r="K99" i="2"/>
  <c r="H99" i="2"/>
  <c r="E99" i="2"/>
  <c r="K98" i="2"/>
  <c r="H98" i="2"/>
  <c r="E98" i="2"/>
  <c r="K97" i="2"/>
  <c r="H97" i="2"/>
  <c r="E97" i="2"/>
  <c r="L95" i="2"/>
  <c r="I95" i="2"/>
  <c r="F95" i="2"/>
  <c r="K94" i="2"/>
  <c r="H94" i="2"/>
  <c r="E94" i="2"/>
  <c r="K93" i="2"/>
  <c r="H93" i="2"/>
  <c r="E93" i="2"/>
  <c r="K92" i="2"/>
  <c r="H92" i="2"/>
  <c r="E92" i="2"/>
  <c r="K91" i="2"/>
  <c r="H91" i="2"/>
  <c r="E91" i="2"/>
  <c r="L89" i="2"/>
  <c r="K89" i="2" s="1"/>
  <c r="I89" i="2"/>
  <c r="F89" i="2"/>
  <c r="K80" i="2"/>
  <c r="K78" i="2" s="1"/>
  <c r="H80" i="2"/>
  <c r="H78" i="2" s="1"/>
  <c r="E80" i="2"/>
  <c r="M78" i="2"/>
  <c r="J78" i="2"/>
  <c r="G78" i="2"/>
  <c r="E78" i="2"/>
  <c r="K77" i="2"/>
  <c r="K76" i="2"/>
  <c r="H76" i="2"/>
  <c r="E76" i="2"/>
  <c r="K75" i="2"/>
  <c r="H75" i="2"/>
  <c r="E75" i="2"/>
  <c r="K74" i="2"/>
  <c r="H74" i="2"/>
  <c r="E74" i="2"/>
  <c r="K73" i="2"/>
  <c r="H73" i="2"/>
  <c r="E73" i="2"/>
  <c r="K72" i="2"/>
  <c r="H72" i="2"/>
  <c r="E72" i="2"/>
  <c r="K71" i="2"/>
  <c r="H71" i="2"/>
  <c r="E71" i="2"/>
  <c r="L69" i="2"/>
  <c r="K69" i="2"/>
  <c r="I69" i="2"/>
  <c r="I55" i="2" s="1"/>
  <c r="H69" i="2"/>
  <c r="F69" i="2"/>
  <c r="E69" i="2"/>
  <c r="K63" i="2"/>
  <c r="H63" i="2"/>
  <c r="E63" i="2"/>
  <c r="K60" i="2"/>
  <c r="H60" i="2"/>
  <c r="E60" i="2"/>
  <c r="H59" i="2"/>
  <c r="E59" i="2"/>
  <c r="K58" i="2"/>
  <c r="H58" i="2"/>
  <c r="E58" i="2"/>
  <c r="K57" i="2"/>
  <c r="H57" i="2"/>
  <c r="E57" i="2"/>
  <c r="K56" i="2"/>
  <c r="H56" i="2"/>
  <c r="E56" i="2"/>
  <c r="L55" i="2"/>
  <c r="F55" i="2"/>
  <c r="E54" i="2"/>
  <c r="E53" i="2"/>
  <c r="E52" i="2"/>
  <c r="E51" i="2"/>
  <c r="L48" i="2"/>
  <c r="L46" i="2" s="1"/>
  <c r="K48" i="2"/>
  <c r="K46" i="2" s="1"/>
  <c r="I48" i="2"/>
  <c r="H48" i="2"/>
  <c r="H46" i="2" s="1"/>
  <c r="F48" i="2"/>
  <c r="F46" i="2" s="1"/>
  <c r="I46" i="2"/>
  <c r="K45" i="2"/>
  <c r="H45" i="2"/>
  <c r="E45" i="2"/>
  <c r="K44" i="2"/>
  <c r="H44" i="2"/>
  <c r="E44" i="2"/>
  <c r="K43" i="2"/>
  <c r="L42" i="2"/>
  <c r="I42" i="2"/>
  <c r="F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L21" i="2"/>
  <c r="I21" i="2"/>
  <c r="F21" i="2"/>
  <c r="K20" i="2"/>
  <c r="H20" i="2"/>
  <c r="H18" i="2" s="1"/>
  <c r="E20" i="2"/>
  <c r="E18" i="2" s="1"/>
  <c r="M18" i="2"/>
  <c r="L18" i="2"/>
  <c r="K18" i="2"/>
  <c r="J18" i="2"/>
  <c r="I18" i="2"/>
  <c r="G18" i="2"/>
  <c r="F18" i="2"/>
  <c r="K17" i="2"/>
  <c r="H17" i="2"/>
  <c r="E17" i="2"/>
  <c r="K16" i="2"/>
  <c r="H16" i="2"/>
  <c r="E16" i="2"/>
  <c r="K15" i="2"/>
  <c r="H15" i="2"/>
  <c r="E15" i="2"/>
  <c r="L13" i="2"/>
  <c r="G16" i="7"/>
  <c r="P34" i="6"/>
  <c r="M34" i="6"/>
  <c r="L34" i="6" s="1"/>
  <c r="J34" i="6" s="1"/>
  <c r="G34" i="6"/>
  <c r="D34" i="6"/>
  <c r="P33" i="6"/>
  <c r="M33" i="6"/>
  <c r="J33" i="6"/>
  <c r="G33" i="6"/>
  <c r="D33" i="6"/>
  <c r="P31" i="6"/>
  <c r="M31" i="6"/>
  <c r="M25" i="6" s="1"/>
  <c r="J31" i="6"/>
  <c r="G31" i="6"/>
  <c r="G25" i="6" s="1"/>
  <c r="D31" i="6"/>
  <c r="P30" i="6"/>
  <c r="M30" i="6"/>
  <c r="J30" i="6"/>
  <c r="G30" i="6"/>
  <c r="D30" i="6"/>
  <c r="P29" i="6"/>
  <c r="M29" i="6"/>
  <c r="J29" i="6"/>
  <c r="G29" i="6"/>
  <c r="D29" i="6"/>
  <c r="P27" i="6"/>
  <c r="P25" i="6" s="1"/>
  <c r="M27" i="6"/>
  <c r="J27" i="6"/>
  <c r="J25" i="6" s="1"/>
  <c r="G27" i="6"/>
  <c r="D27" i="6"/>
  <c r="R25" i="6"/>
  <c r="Q25" i="6"/>
  <c r="O25" i="6"/>
  <c r="N25" i="6"/>
  <c r="L25" i="6"/>
  <c r="K25" i="6"/>
  <c r="I25" i="6"/>
  <c r="H25" i="6"/>
  <c r="F25" i="6"/>
  <c r="E25" i="6"/>
  <c r="D25" i="6"/>
  <c r="P20" i="6"/>
  <c r="M20" i="6"/>
  <c r="J20" i="6"/>
  <c r="G20" i="6"/>
  <c r="D20" i="6"/>
  <c r="P9" i="6"/>
  <c r="M9" i="6"/>
  <c r="J9" i="6"/>
  <c r="J7" i="6" s="1"/>
  <c r="G9" i="6"/>
  <c r="G7" i="6" s="1"/>
  <c r="D9" i="6"/>
  <c r="R7" i="6"/>
  <c r="Q7" i="6"/>
  <c r="P7" i="6"/>
  <c r="O7" i="6"/>
  <c r="N7" i="6"/>
  <c r="M7" i="6"/>
  <c r="L7" i="6"/>
  <c r="K7" i="6"/>
  <c r="I7" i="6"/>
  <c r="H7" i="6"/>
  <c r="F7" i="6"/>
  <c r="E7" i="6"/>
  <c r="D7" i="6"/>
  <c r="G228" i="4"/>
  <c r="G226" i="4" s="1"/>
  <c r="D228" i="4"/>
  <c r="K226" i="4"/>
  <c r="I226" i="4"/>
  <c r="H226" i="4"/>
  <c r="F226" i="4"/>
  <c r="E226" i="4"/>
  <c r="D226" i="4"/>
  <c r="G213" i="4"/>
  <c r="D213" i="4"/>
  <c r="J212" i="4"/>
  <c r="J209" i="4" s="1"/>
  <c r="G212" i="4"/>
  <c r="D212" i="4"/>
  <c r="J211" i="4"/>
  <c r="G211" i="4"/>
  <c r="G209" i="4" s="1"/>
  <c r="G207" i="4" s="1"/>
  <c r="D211" i="4"/>
  <c r="L209" i="4"/>
  <c r="I209" i="4"/>
  <c r="I207" i="4" s="1"/>
  <c r="F209" i="4"/>
  <c r="D209" i="4"/>
  <c r="D207" i="4" s="1"/>
  <c r="J186" i="4"/>
  <c r="J180" i="4" s="1"/>
  <c r="L180" i="4" s="1"/>
  <c r="G186" i="4"/>
  <c r="D186" i="4"/>
  <c r="J183" i="4"/>
  <c r="G183" i="4"/>
  <c r="G180" i="4" s="1"/>
  <c r="I180" i="4" s="1"/>
  <c r="D183" i="4"/>
  <c r="D180" i="4"/>
  <c r="F180" i="4" s="1"/>
  <c r="J179" i="4"/>
  <c r="G179" i="4"/>
  <c r="G174" i="4" s="1"/>
  <c r="D179" i="4"/>
  <c r="J178" i="4"/>
  <c r="G178" i="4"/>
  <c r="D178" i="4"/>
  <c r="D174" i="4" s="1"/>
  <c r="D177" i="4"/>
  <c r="L174" i="4"/>
  <c r="I174" i="4"/>
  <c r="F174" i="4"/>
  <c r="J173" i="4"/>
  <c r="G173" i="4"/>
  <c r="D173" i="4"/>
  <c r="D172" i="4"/>
  <c r="J171" i="4"/>
  <c r="G171" i="4"/>
  <c r="G168" i="4" s="1"/>
  <c r="D171" i="4"/>
  <c r="L168" i="4"/>
  <c r="J168" i="4"/>
  <c r="I168" i="4"/>
  <c r="F168" i="4"/>
  <c r="D168" i="4"/>
  <c r="J161" i="4"/>
  <c r="G161" i="4"/>
  <c r="D161" i="4"/>
  <c r="D160" i="4"/>
  <c r="G158" i="4"/>
  <c r="D158" i="4"/>
  <c r="D144" i="4"/>
  <c r="D143" i="4"/>
  <c r="D142" i="4"/>
  <c r="D141" i="4"/>
  <c r="K139" i="4"/>
  <c r="H139" i="4"/>
  <c r="H133" i="4" s="1"/>
  <c r="G139" i="4"/>
  <c r="E139" i="4"/>
  <c r="D138" i="4"/>
  <c r="D137" i="4"/>
  <c r="K135" i="4"/>
  <c r="H135" i="4"/>
  <c r="G135" i="4"/>
  <c r="E135" i="4"/>
  <c r="D135" i="4"/>
  <c r="E133" i="4"/>
  <c r="D129" i="4"/>
  <c r="J128" i="4"/>
  <c r="G128" i="4"/>
  <c r="G124" i="4" s="1"/>
  <c r="D128" i="4"/>
  <c r="J127" i="4"/>
  <c r="G127" i="4"/>
  <c r="D127" i="4"/>
  <c r="D124" i="4" s="1"/>
  <c r="D118" i="4" s="1"/>
  <c r="G126" i="4"/>
  <c r="D126" i="4"/>
  <c r="K124" i="4"/>
  <c r="K118" i="4" s="1"/>
  <c r="H124" i="4"/>
  <c r="H118" i="4" s="1"/>
  <c r="E124" i="4"/>
  <c r="J120" i="4"/>
  <c r="G120" i="4"/>
  <c r="D120" i="4"/>
  <c r="E118" i="4"/>
  <c r="J117" i="4"/>
  <c r="G117" i="4"/>
  <c r="D117" i="4"/>
  <c r="J116" i="4"/>
  <c r="J112" i="4" s="1"/>
  <c r="J109" i="4" s="1"/>
  <c r="G116" i="4"/>
  <c r="D116" i="4"/>
  <c r="J115" i="4"/>
  <c r="G115" i="4"/>
  <c r="G112" i="4" s="1"/>
  <c r="G109" i="4" s="1"/>
  <c r="G89" i="4" s="1"/>
  <c r="D115" i="4"/>
  <c r="D112" i="4" s="1"/>
  <c r="K112" i="4"/>
  <c r="H112" i="4"/>
  <c r="E112" i="4"/>
  <c r="D111" i="4"/>
  <c r="D110" i="4"/>
  <c r="D109" i="4" s="1"/>
  <c r="K109" i="4"/>
  <c r="H109" i="4"/>
  <c r="H89" i="4" s="1"/>
  <c r="E109" i="4"/>
  <c r="D94" i="4"/>
  <c r="D93" i="4"/>
  <c r="G91" i="4"/>
  <c r="E91" i="4"/>
  <c r="D91" i="4"/>
  <c r="D89" i="4" s="1"/>
  <c r="E89" i="4"/>
  <c r="G84" i="4"/>
  <c r="D84" i="4"/>
  <c r="J83" i="4"/>
  <c r="G83" i="4"/>
  <c r="D83" i="4"/>
  <c r="D81" i="4" s="1"/>
  <c r="D79" i="4" s="1"/>
  <c r="K81" i="4"/>
  <c r="J81" i="4"/>
  <c r="H81" i="4"/>
  <c r="H79" i="4" s="1"/>
  <c r="G81" i="4"/>
  <c r="G79" i="4" s="1"/>
  <c r="E81" i="4"/>
  <c r="K79" i="4"/>
  <c r="J79" i="4"/>
  <c r="E79" i="4"/>
  <c r="J65" i="4"/>
  <c r="G65" i="4"/>
  <c r="D65" i="4"/>
  <c r="J64" i="4"/>
  <c r="G64" i="4"/>
  <c r="D64" i="4"/>
  <c r="G63" i="4"/>
  <c r="D63" i="4"/>
  <c r="G62" i="4"/>
  <c r="D62" i="4"/>
  <c r="G60" i="4"/>
  <c r="G56" i="4" s="1"/>
  <c r="D60" i="4"/>
  <c r="G59" i="4"/>
  <c r="D59" i="4"/>
  <c r="K56" i="4"/>
  <c r="H56" i="4"/>
  <c r="E56" i="4"/>
  <c r="J55" i="4"/>
  <c r="J52" i="4" s="1"/>
  <c r="G55" i="4"/>
  <c r="D55" i="4"/>
  <c r="G54" i="4"/>
  <c r="D54" i="4"/>
  <c r="D52" i="4" s="1"/>
  <c r="K52" i="4"/>
  <c r="H52" i="4"/>
  <c r="G52" i="4"/>
  <c r="E52" i="4"/>
  <c r="J51" i="4"/>
  <c r="G51" i="4"/>
  <c r="G49" i="4" s="1"/>
  <c r="D51" i="4"/>
  <c r="L49" i="4"/>
  <c r="K49" i="4"/>
  <c r="J49" i="4"/>
  <c r="I49" i="4"/>
  <c r="H49" i="4"/>
  <c r="F49" i="4"/>
  <c r="E49" i="4"/>
  <c r="D49" i="4"/>
  <c r="J48" i="4"/>
  <c r="G48" i="4"/>
  <c r="D48" i="4"/>
  <c r="G47" i="4"/>
  <c r="D47" i="4"/>
  <c r="G46" i="4"/>
  <c r="D46" i="4"/>
  <c r="D39" i="4" s="1"/>
  <c r="G45" i="4"/>
  <c r="D45" i="4"/>
  <c r="J44" i="4"/>
  <c r="G44" i="4"/>
  <c r="D44" i="4"/>
  <c r="G43" i="4"/>
  <c r="D43" i="4"/>
  <c r="G42" i="4"/>
  <c r="G39" i="4" s="1"/>
  <c r="D42" i="4"/>
  <c r="G41" i="4"/>
  <c r="D41" i="4"/>
  <c r="K39" i="4"/>
  <c r="H39" i="4"/>
  <c r="E39" i="4"/>
  <c r="J36" i="4"/>
  <c r="J34" i="4" s="1"/>
  <c r="G36" i="4"/>
  <c r="G34" i="4" s="1"/>
  <c r="D36" i="4"/>
  <c r="D34" i="4" s="1"/>
  <c r="L34" i="4"/>
  <c r="K34" i="4"/>
  <c r="K23" i="4" s="1"/>
  <c r="I34" i="4"/>
  <c r="H34" i="4"/>
  <c r="H23" i="4" s="1"/>
  <c r="F34" i="4"/>
  <c r="E34" i="4"/>
  <c r="G33" i="4"/>
  <c r="D33" i="4"/>
  <c r="J32" i="4"/>
  <c r="G32" i="4"/>
  <c r="D32" i="4"/>
  <c r="J31" i="4"/>
  <c r="G31" i="4"/>
  <c r="D31" i="4"/>
  <c r="J30" i="4"/>
  <c r="G30" i="4"/>
  <c r="D30" i="4"/>
  <c r="J29" i="4"/>
  <c r="G29" i="4"/>
  <c r="D29" i="4"/>
  <c r="J28" i="4"/>
  <c r="G28" i="4"/>
  <c r="D28" i="4"/>
  <c r="D25" i="4" s="1"/>
  <c r="J27" i="4"/>
  <c r="J25" i="4" s="1"/>
  <c r="G27" i="4"/>
  <c r="D27" i="4"/>
  <c r="E25" i="4"/>
  <c r="E23" i="4"/>
  <c r="J19" i="4"/>
  <c r="G19" i="4"/>
  <c r="D19" i="4"/>
  <c r="J18" i="4"/>
  <c r="G18" i="4"/>
  <c r="D18" i="4"/>
  <c r="H16" i="4"/>
  <c r="E16" i="4"/>
  <c r="H14" i="4"/>
  <c r="E14" i="4"/>
  <c r="E12" i="4" s="1"/>
  <c r="E9" i="4" s="1"/>
  <c r="L150" i="3"/>
  <c r="L148" i="3" s="1"/>
  <c r="L146" i="3" s="1"/>
  <c r="I150" i="3"/>
  <c r="I148" i="3"/>
  <c r="I146" i="3" s="1"/>
  <c r="F148" i="3"/>
  <c r="J146" i="3"/>
  <c r="G146" i="3"/>
  <c r="F146" i="3"/>
  <c r="L142" i="3"/>
  <c r="L140" i="3" s="1"/>
  <c r="L132" i="3" s="1"/>
  <c r="I142" i="3"/>
  <c r="F142" i="3"/>
  <c r="F140" i="3" s="1"/>
  <c r="F132" i="3" s="1"/>
  <c r="N140" i="3"/>
  <c r="N132" i="3" s="1"/>
  <c r="M140" i="3"/>
  <c r="M132" i="3" s="1"/>
  <c r="K140" i="3"/>
  <c r="K132" i="3" s="1"/>
  <c r="J140" i="3"/>
  <c r="I140" i="3"/>
  <c r="I132" i="3" s="1"/>
  <c r="H140" i="3"/>
  <c r="H132" i="3" s="1"/>
  <c r="G140" i="3"/>
  <c r="G132" i="3" s="1"/>
  <c r="J132" i="3"/>
  <c r="L131" i="3"/>
  <c r="I131" i="3"/>
  <c r="F131" i="3"/>
  <c r="L127" i="3"/>
  <c r="L125" i="3" s="1"/>
  <c r="I127" i="3"/>
  <c r="I125" i="3" s="1"/>
  <c r="F127" i="3"/>
  <c r="F125" i="3" s="1"/>
  <c r="N125" i="3"/>
  <c r="M125" i="3"/>
  <c r="K125" i="3"/>
  <c r="J125" i="3"/>
  <c r="H125" i="3"/>
  <c r="G125" i="3"/>
  <c r="L124" i="3"/>
  <c r="L123" i="3" s="1"/>
  <c r="I124" i="3"/>
  <c r="F124" i="3"/>
  <c r="F123" i="3" s="1"/>
  <c r="N123" i="3"/>
  <c r="M123" i="3"/>
  <c r="K123" i="3"/>
  <c r="J123" i="3"/>
  <c r="J113" i="3" s="1"/>
  <c r="I123" i="3"/>
  <c r="H123" i="3"/>
  <c r="G123" i="3"/>
  <c r="L117" i="3"/>
  <c r="L115" i="3" s="1"/>
  <c r="I117" i="3"/>
  <c r="I115" i="3" s="1"/>
  <c r="I113" i="3" s="1"/>
  <c r="F117" i="3"/>
  <c r="F115" i="3" s="1"/>
  <c r="N115" i="3"/>
  <c r="M115" i="3"/>
  <c r="M113" i="3" s="1"/>
  <c r="K115" i="3"/>
  <c r="K113" i="3" s="1"/>
  <c r="J115" i="3"/>
  <c r="H115" i="3"/>
  <c r="G115" i="3"/>
  <c r="G113" i="3" s="1"/>
  <c r="H113" i="3"/>
  <c r="L112" i="3"/>
  <c r="L111" i="3" s="1"/>
  <c r="I112" i="3"/>
  <c r="I111" i="3" s="1"/>
  <c r="F112" i="3"/>
  <c r="N111" i="3"/>
  <c r="M111" i="3"/>
  <c r="K111" i="3"/>
  <c r="J111" i="3"/>
  <c r="H111" i="3"/>
  <c r="G111" i="3"/>
  <c r="F111" i="3"/>
  <c r="L110" i="3"/>
  <c r="L108" i="3" s="1"/>
  <c r="I110" i="3"/>
  <c r="I108" i="3" s="1"/>
  <c r="F110" i="3"/>
  <c r="N108" i="3"/>
  <c r="M108" i="3"/>
  <c r="K108" i="3"/>
  <c r="J108" i="3"/>
  <c r="H108" i="3"/>
  <c r="G108" i="3"/>
  <c r="F108" i="3"/>
  <c r="L105" i="3"/>
  <c r="I105" i="3"/>
  <c r="I100" i="3" s="1"/>
  <c r="F105" i="3"/>
  <c r="L102" i="3"/>
  <c r="I102" i="3"/>
  <c r="F102" i="3"/>
  <c r="F100" i="3" s="1"/>
  <c r="N100" i="3"/>
  <c r="M100" i="3"/>
  <c r="K100" i="3"/>
  <c r="J100" i="3"/>
  <c r="H100" i="3"/>
  <c r="G100" i="3"/>
  <c r="L97" i="3"/>
  <c r="I99" i="3"/>
  <c r="I97" i="3" s="1"/>
  <c r="I95" i="3" s="1"/>
  <c r="F99" i="3"/>
  <c r="F97" i="3" s="1"/>
  <c r="N97" i="3"/>
  <c r="M97" i="3"/>
  <c r="K97" i="3"/>
  <c r="J97" i="3"/>
  <c r="H97" i="3"/>
  <c r="G97" i="3"/>
  <c r="J95" i="3"/>
  <c r="L86" i="3"/>
  <c r="L84" i="3" s="1"/>
  <c r="I86" i="3"/>
  <c r="I84" i="3" s="1"/>
  <c r="F86" i="3"/>
  <c r="F84" i="3" s="1"/>
  <c r="N84" i="3"/>
  <c r="M84" i="3"/>
  <c r="K84" i="3"/>
  <c r="J84" i="3"/>
  <c r="H84" i="3"/>
  <c r="G84" i="3"/>
  <c r="G73" i="3" s="1"/>
  <c r="L80" i="3"/>
  <c r="L78" i="3" s="1"/>
  <c r="L73" i="3" s="1"/>
  <c r="I80" i="3"/>
  <c r="I78" i="3" s="1"/>
  <c r="F80" i="3"/>
  <c r="F78" i="3" s="1"/>
  <c r="N78" i="3"/>
  <c r="N73" i="3" s="1"/>
  <c r="M78" i="3"/>
  <c r="M73" i="3" s="1"/>
  <c r="K78" i="3"/>
  <c r="J78" i="3"/>
  <c r="H78" i="3"/>
  <c r="G78" i="3"/>
  <c r="I73" i="3"/>
  <c r="F75" i="3"/>
  <c r="K73" i="3"/>
  <c r="J73" i="3"/>
  <c r="H73" i="3"/>
  <c r="I72" i="3"/>
  <c r="I70" i="3" s="1"/>
  <c r="F72" i="3"/>
  <c r="N70" i="3"/>
  <c r="M70" i="3"/>
  <c r="L70" i="3"/>
  <c r="K70" i="3"/>
  <c r="J70" i="3"/>
  <c r="H70" i="3"/>
  <c r="G70" i="3"/>
  <c r="G59" i="3" s="1"/>
  <c r="F70" i="3"/>
  <c r="L63" i="3"/>
  <c r="L61" i="3" s="1"/>
  <c r="L59" i="3" s="1"/>
  <c r="I63" i="3"/>
  <c r="I61" i="3" s="1"/>
  <c r="F63" i="3"/>
  <c r="N61" i="3"/>
  <c r="M61" i="3"/>
  <c r="M59" i="3" s="1"/>
  <c r="K61" i="3"/>
  <c r="K59" i="3" s="1"/>
  <c r="J61" i="3"/>
  <c r="H61" i="3"/>
  <c r="H59" i="3" s="1"/>
  <c r="G61" i="3"/>
  <c r="F61" i="3"/>
  <c r="F59" i="3" s="1"/>
  <c r="L56" i="3"/>
  <c r="I58" i="3"/>
  <c r="I56" i="3" s="1"/>
  <c r="F58" i="3"/>
  <c r="F56" i="3" s="1"/>
  <c r="N56" i="3"/>
  <c r="M56" i="3"/>
  <c r="M37" i="3" s="1"/>
  <c r="K56" i="3"/>
  <c r="J56" i="3"/>
  <c r="H56" i="3"/>
  <c r="G56" i="3"/>
  <c r="L49" i="3"/>
  <c r="I51" i="3"/>
  <c r="F51" i="3"/>
  <c r="F49" i="3" s="1"/>
  <c r="N49" i="3"/>
  <c r="M49" i="3"/>
  <c r="K49" i="3"/>
  <c r="J49" i="3"/>
  <c r="I49" i="3"/>
  <c r="H49" i="3"/>
  <c r="H37" i="3" s="1"/>
  <c r="G49" i="3"/>
  <c r="I43" i="3"/>
  <c r="F43" i="3"/>
  <c r="F42" i="3" s="1"/>
  <c r="M42" i="3"/>
  <c r="K42" i="3"/>
  <c r="K37" i="3" s="1"/>
  <c r="J42" i="3"/>
  <c r="I42" i="3"/>
  <c r="I37" i="3" s="1"/>
  <c r="H42" i="3"/>
  <c r="G42" i="3"/>
  <c r="G37" i="3" s="1"/>
  <c r="F39" i="3"/>
  <c r="J37" i="3"/>
  <c r="L36" i="3"/>
  <c r="L35" i="3" s="1"/>
  <c r="L34" i="3" s="1"/>
  <c r="I36" i="3"/>
  <c r="I35" i="3" s="1"/>
  <c r="I34" i="3" s="1"/>
  <c r="F36" i="3"/>
  <c r="F35" i="3" s="1"/>
  <c r="F34" i="3" s="1"/>
  <c r="N35" i="3"/>
  <c r="N34" i="3" s="1"/>
  <c r="M35" i="3"/>
  <c r="M34" i="3" s="1"/>
  <c r="K35" i="3"/>
  <c r="K34" i="3" s="1"/>
  <c r="J35" i="3"/>
  <c r="J34" i="3" s="1"/>
  <c r="H35" i="3"/>
  <c r="H34" i="3" s="1"/>
  <c r="G35" i="3"/>
  <c r="G34" i="3" s="1"/>
  <c r="L33" i="3"/>
  <c r="L31" i="3" s="1"/>
  <c r="L26" i="3" s="1"/>
  <c r="I33" i="3"/>
  <c r="I31" i="3" s="1"/>
  <c r="F33" i="3"/>
  <c r="F31" i="3" s="1"/>
  <c r="N31" i="3"/>
  <c r="M31" i="3"/>
  <c r="M26" i="3" s="1"/>
  <c r="K31" i="3"/>
  <c r="J31" i="3"/>
  <c r="H31" i="3"/>
  <c r="G31" i="3"/>
  <c r="L30" i="3"/>
  <c r="I30" i="3"/>
  <c r="I28" i="3" s="1"/>
  <c r="F30" i="3"/>
  <c r="F28" i="3" s="1"/>
  <c r="N28" i="3"/>
  <c r="N26" i="3" s="1"/>
  <c r="K28" i="3"/>
  <c r="J28" i="3"/>
  <c r="J26" i="3" s="1"/>
  <c r="H28" i="3"/>
  <c r="G28" i="3"/>
  <c r="G26" i="3" s="1"/>
  <c r="K26" i="3"/>
  <c r="L25" i="3"/>
  <c r="L23" i="3" s="1"/>
  <c r="I25" i="3"/>
  <c r="F25" i="3"/>
  <c r="F23" i="3" s="1"/>
  <c r="N23" i="3"/>
  <c r="M23" i="3"/>
  <c r="K23" i="3"/>
  <c r="J23" i="3"/>
  <c r="I23" i="3"/>
  <c r="H23" i="3"/>
  <c r="G23" i="3"/>
  <c r="L22" i="3"/>
  <c r="L20" i="3" s="1"/>
  <c r="I22" i="3"/>
  <c r="I20" i="3" s="1"/>
  <c r="F22" i="3"/>
  <c r="F20" i="3" s="1"/>
  <c r="N20" i="3"/>
  <c r="M20" i="3"/>
  <c r="K20" i="3"/>
  <c r="J20" i="3"/>
  <c r="H20" i="3"/>
  <c r="G20" i="3"/>
  <c r="L16" i="3"/>
  <c r="I19" i="3"/>
  <c r="F19" i="3"/>
  <c r="F16" i="3" s="1"/>
  <c r="N16" i="3"/>
  <c r="M16" i="3"/>
  <c r="K16" i="3"/>
  <c r="J16" i="3"/>
  <c r="I16" i="3"/>
  <c r="H16" i="3"/>
  <c r="G16" i="3"/>
  <c r="L13" i="3"/>
  <c r="L11" i="3" s="1"/>
  <c r="I13" i="3"/>
  <c r="I11" i="3" s="1"/>
  <c r="F13" i="3"/>
  <c r="F11" i="3" s="1"/>
  <c r="N11" i="3"/>
  <c r="N9" i="3" s="1"/>
  <c r="M11" i="3"/>
  <c r="M9" i="3" s="1"/>
  <c r="K11" i="3"/>
  <c r="K9" i="3" s="1"/>
  <c r="J11" i="3"/>
  <c r="J9" i="3" s="1"/>
  <c r="H11" i="3"/>
  <c r="G11" i="3"/>
  <c r="G9" i="3" s="1"/>
  <c r="J70" i="1"/>
  <c r="K101" i="1"/>
  <c r="J142" i="1"/>
  <c r="J76" i="1"/>
  <c r="J16" i="1"/>
  <c r="J15" i="1"/>
  <c r="J14" i="1"/>
  <c r="J44" i="1"/>
  <c r="J43" i="1"/>
  <c r="K41" i="1"/>
  <c r="J41" i="1"/>
  <c r="J56" i="1"/>
  <c r="P174" i="4" l="1"/>
  <c r="O165" i="4"/>
  <c r="O162" i="4" s="1"/>
  <c r="O226" i="4"/>
  <c r="O207" i="4" s="1"/>
  <c r="M174" i="4"/>
  <c r="M165" i="4" s="1"/>
  <c r="M162" i="4" s="1"/>
  <c r="J174" i="4"/>
  <c r="R9" i="3"/>
  <c r="O9" i="3"/>
  <c r="P8" i="3"/>
  <c r="S8" i="3"/>
  <c r="R95" i="3"/>
  <c r="O95" i="3"/>
  <c r="T95" i="3"/>
  <c r="Q95" i="3"/>
  <c r="R37" i="3"/>
  <c r="L37" i="3"/>
  <c r="Q94" i="7"/>
  <c r="P94" i="7" s="1"/>
  <c r="J355" i="7"/>
  <c r="N438" i="7"/>
  <c r="M438" i="7" s="1"/>
  <c r="T438" i="7"/>
  <c r="S438" i="7" s="1"/>
  <c r="Q228" i="7"/>
  <c r="H467" i="7"/>
  <c r="P469" i="7"/>
  <c r="K107" i="7"/>
  <c r="J117" i="7"/>
  <c r="J107" i="7" s="1"/>
  <c r="G467" i="7"/>
  <c r="Q81" i="7"/>
  <c r="P81" i="7" s="1"/>
  <c r="M13" i="7"/>
  <c r="M11" i="7" s="1"/>
  <c r="M9" i="7" s="1"/>
  <c r="K373" i="7"/>
  <c r="J373" i="7" s="1"/>
  <c r="K415" i="7"/>
  <c r="J415" i="7" s="1"/>
  <c r="K516" i="7"/>
  <c r="K228" i="7"/>
  <c r="K226" i="7" s="1"/>
  <c r="O294" i="7"/>
  <c r="M294" i="7" s="1"/>
  <c r="Q373" i="7"/>
  <c r="P373" i="7" s="1"/>
  <c r="K438" i="7"/>
  <c r="Q554" i="7"/>
  <c r="K100" i="7"/>
  <c r="J103" i="7"/>
  <c r="K81" i="7"/>
  <c r="J81" i="7" s="1"/>
  <c r="P438" i="7"/>
  <c r="Q436" i="7"/>
  <c r="P436" i="7" s="1"/>
  <c r="J13" i="7"/>
  <c r="J11" i="7" s="1"/>
  <c r="N64" i="7"/>
  <c r="N9" i="7" s="1"/>
  <c r="S312" i="7"/>
  <c r="M314" i="7"/>
  <c r="Q516" i="7"/>
  <c r="K554" i="7"/>
  <c r="T94" i="7"/>
  <c r="S94" i="7" s="1"/>
  <c r="L312" i="7"/>
  <c r="J312" i="7" s="1"/>
  <c r="Q415" i="7"/>
  <c r="O11" i="7"/>
  <c r="N101" i="7"/>
  <c r="N100" i="7" s="1"/>
  <c r="S314" i="7"/>
  <c r="T415" i="7"/>
  <c r="S415" i="7" s="1"/>
  <c r="N516" i="7"/>
  <c r="M516" i="7" s="1"/>
  <c r="J64" i="7"/>
  <c r="G13" i="7"/>
  <c r="G11" i="7" s="1"/>
  <c r="P13" i="7"/>
  <c r="P11" i="7" s="1"/>
  <c r="Q11" i="7"/>
  <c r="S81" i="7"/>
  <c r="P103" i="7"/>
  <c r="Q101" i="7"/>
  <c r="P296" i="7"/>
  <c r="R294" i="7"/>
  <c r="M556" i="7"/>
  <c r="N554" i="7"/>
  <c r="P64" i="7"/>
  <c r="Q64" i="7"/>
  <c r="M96" i="7"/>
  <c r="N94" i="7"/>
  <c r="M94" i="7" s="1"/>
  <c r="P228" i="7"/>
  <c r="Q226" i="7"/>
  <c r="P226" i="7" s="1"/>
  <c r="M230" i="7"/>
  <c r="N228" i="7"/>
  <c r="M417" i="7"/>
  <c r="N415" i="7"/>
  <c r="M415" i="7" s="1"/>
  <c r="K11" i="7"/>
  <c r="K9" i="7" s="1"/>
  <c r="S64" i="7"/>
  <c r="T64" i="7"/>
  <c r="T9" i="7" s="1"/>
  <c r="J294" i="7"/>
  <c r="N286" i="7"/>
  <c r="M286" i="7" s="1"/>
  <c r="M312" i="7"/>
  <c r="S469" i="7"/>
  <c r="T467" i="7"/>
  <c r="S467" i="7" s="1"/>
  <c r="S13" i="7"/>
  <c r="S11" i="7" s="1"/>
  <c r="U11" i="7"/>
  <c r="U9" i="7" s="1"/>
  <c r="M83" i="7"/>
  <c r="N81" i="7"/>
  <c r="P312" i="7"/>
  <c r="K286" i="7"/>
  <c r="N373" i="7"/>
  <c r="T101" i="7"/>
  <c r="T226" i="7"/>
  <c r="S226" i="7" s="1"/>
  <c r="U294" i="7"/>
  <c r="U286" i="7" s="1"/>
  <c r="P314" i="7"/>
  <c r="T373" i="7"/>
  <c r="N467" i="7"/>
  <c r="M467" i="7" s="1"/>
  <c r="T516" i="7"/>
  <c r="T552" i="7"/>
  <c r="S552" i="7" s="1"/>
  <c r="H11" i="7"/>
  <c r="H9" i="7" s="1"/>
  <c r="G64" i="7"/>
  <c r="H81" i="7"/>
  <c r="G81" i="7" s="1"/>
  <c r="H101" i="7"/>
  <c r="H100" i="7" s="1"/>
  <c r="G96" i="7"/>
  <c r="I294" i="7"/>
  <c r="I286" i="7" s="1"/>
  <c r="I8" i="7" s="1"/>
  <c r="G463" i="7"/>
  <c r="H373" i="7"/>
  <c r="H415" i="7"/>
  <c r="G415" i="7" s="1"/>
  <c r="H228" i="7"/>
  <c r="H226" i="7" s="1"/>
  <c r="G438" i="7"/>
  <c r="H436" i="7"/>
  <c r="G312" i="7"/>
  <c r="H552" i="7"/>
  <c r="G552" i="7" s="1"/>
  <c r="G554" i="7"/>
  <c r="G516" i="7"/>
  <c r="H499" i="7"/>
  <c r="G499" i="7" s="1"/>
  <c r="G518" i="7"/>
  <c r="G440" i="7"/>
  <c r="G556" i="7"/>
  <c r="P8" i="1"/>
  <c r="F9" i="3"/>
  <c r="H95" i="3"/>
  <c r="N113" i="3"/>
  <c r="K14" i="4"/>
  <c r="J16" i="4"/>
  <c r="Q42" i="2"/>
  <c r="Q102" i="2"/>
  <c r="Q100" i="2" s="1"/>
  <c r="I9" i="3"/>
  <c r="F95" i="3"/>
  <c r="D23" i="4"/>
  <c r="D56" i="4"/>
  <c r="G133" i="4"/>
  <c r="G165" i="4"/>
  <c r="G162" i="4" s="1"/>
  <c r="J228" i="4"/>
  <c r="J226" i="4" s="1"/>
  <c r="J207" i="4" s="1"/>
  <c r="L226" i="4"/>
  <c r="L207" i="4" s="1"/>
  <c r="L9" i="4" s="1"/>
  <c r="P23" i="4"/>
  <c r="P207" i="4"/>
  <c r="T37" i="3"/>
  <c r="O73" i="3"/>
  <c r="T113" i="3"/>
  <c r="Q69" i="2"/>
  <c r="Q95" i="2"/>
  <c r="E55" i="2"/>
  <c r="E102" i="2"/>
  <c r="E100" i="2" s="1"/>
  <c r="H102" i="2"/>
  <c r="H100" i="2" s="1"/>
  <c r="N14" i="4"/>
  <c r="H9" i="3"/>
  <c r="H8" i="3" s="1"/>
  <c r="F73" i="3"/>
  <c r="D133" i="4"/>
  <c r="O11" i="2"/>
  <c r="O9" i="2" s="1"/>
  <c r="N9" i="2" s="1"/>
  <c r="O82" i="2"/>
  <c r="N82" i="2" s="1"/>
  <c r="N89" i="2"/>
  <c r="I26" i="3"/>
  <c r="I59" i="3"/>
  <c r="N95" i="3"/>
  <c r="H12" i="4"/>
  <c r="H9" i="4" s="1"/>
  <c r="G16" i="4"/>
  <c r="G14" i="4" s="1"/>
  <c r="G118" i="4"/>
  <c r="F207" i="4"/>
  <c r="H21" i="2"/>
  <c r="H95" i="2"/>
  <c r="K95" i="2"/>
  <c r="N37" i="3"/>
  <c r="N23" i="4"/>
  <c r="P168" i="4"/>
  <c r="P165" i="4" s="1"/>
  <c r="P162" i="4" s="1"/>
  <c r="Q26" i="3"/>
  <c r="Q113" i="3"/>
  <c r="N11" i="2"/>
  <c r="Q21" i="2"/>
  <c r="Q11" i="2" s="1"/>
  <c r="Q55" i="2"/>
  <c r="G8" i="3"/>
  <c r="H26" i="3"/>
  <c r="J59" i="3"/>
  <c r="J8" i="3" s="1"/>
  <c r="N59" i="3"/>
  <c r="G95" i="3"/>
  <c r="K95" i="3"/>
  <c r="K8" i="3" s="1"/>
  <c r="D139" i="4"/>
  <c r="H13" i="2"/>
  <c r="M133" i="4"/>
  <c r="M12" i="4" s="1"/>
  <c r="R165" i="4"/>
  <c r="R162" i="4" s="1"/>
  <c r="O42" i="3"/>
  <c r="O37" i="3" s="1"/>
  <c r="Q37" i="3"/>
  <c r="Q73" i="3"/>
  <c r="Q8" i="3" s="1"/>
  <c r="F113" i="3"/>
  <c r="D16" i="4"/>
  <c r="D14" i="4" s="1"/>
  <c r="G25" i="4"/>
  <c r="G23" i="4" s="1"/>
  <c r="I165" i="4"/>
  <c r="I162" i="4" s="1"/>
  <c r="I82" i="2"/>
  <c r="I9" i="2" s="1"/>
  <c r="E95" i="2"/>
  <c r="P112" i="4"/>
  <c r="P109" i="4" s="1"/>
  <c r="P118" i="4"/>
  <c r="J56" i="4"/>
  <c r="J124" i="4"/>
  <c r="J118" i="4" s="1"/>
  <c r="L165" i="4"/>
  <c r="L162" i="4" s="1"/>
  <c r="J165" i="4"/>
  <c r="J162" i="4" s="1"/>
  <c r="J39" i="4"/>
  <c r="J23" i="4" s="1"/>
  <c r="J14" i="4"/>
  <c r="L9" i="3"/>
  <c r="M95" i="3"/>
  <c r="L100" i="3"/>
  <c r="L95" i="3" s="1"/>
  <c r="L113" i="3"/>
  <c r="M8" i="3"/>
  <c r="K55" i="2"/>
  <c r="E21" i="2"/>
  <c r="K21" i="2"/>
  <c r="L11" i="2"/>
  <c r="E89" i="2"/>
  <c r="E82" i="2" s="1"/>
  <c r="H89" i="2"/>
  <c r="H55" i="2"/>
  <c r="E13" i="2"/>
  <c r="K13" i="2"/>
  <c r="H42" i="2"/>
  <c r="E42" i="2"/>
  <c r="K42" i="2"/>
  <c r="E48" i="2"/>
  <c r="E46" i="2" s="1"/>
  <c r="F82" i="2"/>
  <c r="F13" i="2"/>
  <c r="F11" i="2" s="1"/>
  <c r="L82" i="2"/>
  <c r="K82" i="2" s="1"/>
  <c r="D165" i="4"/>
  <c r="D162" i="4" s="1"/>
  <c r="F165" i="4"/>
  <c r="F162" i="4" s="1"/>
  <c r="F26" i="3"/>
  <c r="F37" i="3"/>
  <c r="F8" i="3" s="1"/>
  <c r="J128" i="1"/>
  <c r="K125" i="1"/>
  <c r="J91" i="1"/>
  <c r="J92" i="1"/>
  <c r="J93" i="1"/>
  <c r="J90" i="1"/>
  <c r="K88" i="1"/>
  <c r="D90" i="1"/>
  <c r="K17" i="1"/>
  <c r="L17" i="1"/>
  <c r="H17" i="1"/>
  <c r="I17" i="1"/>
  <c r="G44" i="1"/>
  <c r="G43" i="1"/>
  <c r="J30" i="1"/>
  <c r="J22" i="1"/>
  <c r="K20" i="1"/>
  <c r="E20" i="1"/>
  <c r="K12" i="1"/>
  <c r="G90" i="1"/>
  <c r="H88" i="1"/>
  <c r="E88" i="1"/>
  <c r="F17" i="1"/>
  <c r="E17" i="1"/>
  <c r="M9" i="4" l="1"/>
  <c r="R8" i="3"/>
  <c r="O8" i="3"/>
  <c r="N8" i="3"/>
  <c r="U8" i="7"/>
  <c r="S286" i="7"/>
  <c r="T436" i="7"/>
  <c r="N436" i="7"/>
  <c r="Q79" i="7"/>
  <c r="P79" i="7" s="1"/>
  <c r="G286" i="7"/>
  <c r="H434" i="7"/>
  <c r="G434" i="7" s="1"/>
  <c r="H353" i="7"/>
  <c r="G353" i="7" s="1"/>
  <c r="P9" i="7"/>
  <c r="K353" i="7"/>
  <c r="J353" i="7" s="1"/>
  <c r="N353" i="7"/>
  <c r="M353" i="7" s="1"/>
  <c r="J9" i="7"/>
  <c r="G9" i="7"/>
  <c r="J228" i="7"/>
  <c r="J226" i="7" s="1"/>
  <c r="S9" i="7"/>
  <c r="L286" i="7"/>
  <c r="L8" i="7" s="1"/>
  <c r="Q9" i="7"/>
  <c r="Q552" i="7"/>
  <c r="P552" i="7" s="1"/>
  <c r="P554" i="7"/>
  <c r="J516" i="7"/>
  <c r="K499" i="7"/>
  <c r="J499" i="7" s="1"/>
  <c r="M101" i="7"/>
  <c r="M100" i="7" s="1"/>
  <c r="J438" i="7"/>
  <c r="K436" i="7"/>
  <c r="K434" i="7" s="1"/>
  <c r="K79" i="7"/>
  <c r="J79" i="7" s="1"/>
  <c r="P516" i="7"/>
  <c r="Q499" i="7"/>
  <c r="P499" i="7" s="1"/>
  <c r="G101" i="7"/>
  <c r="G100" i="7" s="1"/>
  <c r="N499" i="7"/>
  <c r="M499" i="7" s="1"/>
  <c r="T79" i="7"/>
  <c r="S79" i="7" s="1"/>
  <c r="Q434" i="7"/>
  <c r="P434" i="7" s="1"/>
  <c r="P415" i="7"/>
  <c r="Q353" i="7"/>
  <c r="P353" i="7" s="1"/>
  <c r="J554" i="7"/>
  <c r="K552" i="7"/>
  <c r="J552" i="7" s="1"/>
  <c r="M436" i="7"/>
  <c r="N434" i="7"/>
  <c r="M434" i="7" s="1"/>
  <c r="S294" i="7"/>
  <c r="S436" i="7"/>
  <c r="T434" i="7"/>
  <c r="S434" i="7" s="1"/>
  <c r="P101" i="7"/>
  <c r="P100" i="7" s="1"/>
  <c r="Q100" i="7"/>
  <c r="S373" i="7"/>
  <c r="T353" i="7"/>
  <c r="S353" i="7" s="1"/>
  <c r="M373" i="7"/>
  <c r="S516" i="7"/>
  <c r="T499" i="7"/>
  <c r="S499" i="7" s="1"/>
  <c r="S101" i="7"/>
  <c r="S100" i="7" s="1"/>
  <c r="T100" i="7"/>
  <c r="M81" i="7"/>
  <c r="N79" i="7"/>
  <c r="M228" i="7"/>
  <c r="N226" i="7"/>
  <c r="M226" i="7" s="1"/>
  <c r="M554" i="7"/>
  <c r="N552" i="7"/>
  <c r="M552" i="7" s="1"/>
  <c r="P294" i="7"/>
  <c r="G373" i="7"/>
  <c r="G228" i="7"/>
  <c r="G226" i="7" s="1"/>
  <c r="H79" i="7"/>
  <c r="G79" i="7" s="1"/>
  <c r="G294" i="7"/>
  <c r="G436" i="7"/>
  <c r="N12" i="4"/>
  <c r="N9" i="4" s="1"/>
  <c r="P160" i="4"/>
  <c r="Q158" i="4"/>
  <c r="E11" i="2"/>
  <c r="E9" i="2" s="1"/>
  <c r="G12" i="4"/>
  <c r="G9" i="4" s="1"/>
  <c r="I8" i="3"/>
  <c r="H11" i="2"/>
  <c r="H82" i="2"/>
  <c r="D12" i="4"/>
  <c r="D9" i="4" s="1"/>
  <c r="L8" i="3"/>
  <c r="H9" i="2"/>
  <c r="F9" i="2"/>
  <c r="K11" i="2"/>
  <c r="L9" i="2"/>
  <c r="K9" i="2" s="1"/>
  <c r="G41" i="1"/>
  <c r="J88" i="1"/>
  <c r="K10" i="1"/>
  <c r="G16" i="1"/>
  <c r="G15" i="1"/>
  <c r="G14" i="1"/>
  <c r="J19" i="1"/>
  <c r="J17" i="1" s="1"/>
  <c r="G19" i="1"/>
  <c r="G17" i="1" s="1"/>
  <c r="D19" i="1"/>
  <c r="D17" i="1" s="1"/>
  <c r="D14" i="1"/>
  <c r="D15" i="1"/>
  <c r="D16" i="1"/>
  <c r="J40" i="1"/>
  <c r="J39" i="1"/>
  <c r="J38" i="1"/>
  <c r="J37" i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H20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J4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22" i="1"/>
  <c r="H41" i="1"/>
  <c r="E41" i="1"/>
  <c r="D43" i="1"/>
  <c r="D44" i="1"/>
  <c r="G47" i="1"/>
  <c r="G45" i="1" s="1"/>
  <c r="H47" i="1"/>
  <c r="H45" i="1" s="1"/>
  <c r="J47" i="1"/>
  <c r="J45" i="1" s="1"/>
  <c r="K47" i="1"/>
  <c r="K45" i="1" s="1"/>
  <c r="E47" i="1"/>
  <c r="E45" i="1" s="1"/>
  <c r="D52" i="1"/>
  <c r="D51" i="1"/>
  <c r="D50" i="1"/>
  <c r="D53" i="1"/>
  <c r="T8" i="7" l="1"/>
  <c r="G8" i="7"/>
  <c r="J286" i="7"/>
  <c r="J436" i="7"/>
  <c r="J434" i="7"/>
  <c r="Q8" i="7"/>
  <c r="M8" i="7"/>
  <c r="M79" i="7"/>
  <c r="N8" i="7"/>
  <c r="S8" i="7"/>
  <c r="P8" i="7"/>
  <c r="H8" i="7"/>
  <c r="P158" i="4"/>
  <c r="P133" i="4" s="1"/>
  <c r="P12" i="4" s="1"/>
  <c r="P9" i="4" s="1"/>
  <c r="Q133" i="4"/>
  <c r="Q12" i="4" s="1"/>
  <c r="Q9" i="4" s="1"/>
  <c r="D47" i="1"/>
  <c r="D45" i="1" s="1"/>
  <c r="D41" i="1"/>
  <c r="G20" i="1"/>
  <c r="G12" i="1"/>
  <c r="D12" i="1"/>
  <c r="E12" i="1" s="1"/>
  <c r="J12" i="1"/>
  <c r="J20" i="1"/>
  <c r="D20" i="1"/>
  <c r="G57" i="1"/>
  <c r="J62" i="1"/>
  <c r="J59" i="1"/>
  <c r="J57" i="1"/>
  <c r="J55" i="1"/>
  <c r="G62" i="1"/>
  <c r="G59" i="1"/>
  <c r="G58" i="1"/>
  <c r="G56" i="1"/>
  <c r="G55" i="1"/>
  <c r="D55" i="1"/>
  <c r="D56" i="1"/>
  <c r="D57" i="1"/>
  <c r="D58" i="1"/>
  <c r="D59" i="1"/>
  <c r="D62" i="1"/>
  <c r="K68" i="1"/>
  <c r="H68" i="1"/>
  <c r="H54" i="1" s="1"/>
  <c r="G73" i="1"/>
  <c r="J75" i="1"/>
  <c r="J74" i="1"/>
  <c r="J73" i="1"/>
  <c r="J72" i="1"/>
  <c r="J71" i="1"/>
  <c r="G75" i="1"/>
  <c r="G74" i="1"/>
  <c r="G72" i="1"/>
  <c r="G71" i="1"/>
  <c r="G70" i="1"/>
  <c r="D74" i="1"/>
  <c r="D73" i="1"/>
  <c r="D72" i="1"/>
  <c r="D71" i="1"/>
  <c r="D75" i="1"/>
  <c r="I77" i="1"/>
  <c r="F77" i="1"/>
  <c r="J79" i="1"/>
  <c r="G79" i="1"/>
  <c r="G77" i="1" s="1"/>
  <c r="D79" i="1"/>
  <c r="D77" i="1" s="1"/>
  <c r="J8" i="7" l="1"/>
  <c r="K8" i="7"/>
  <c r="G10" i="1"/>
  <c r="J10" i="1"/>
  <c r="J68" i="1"/>
  <c r="G68" i="1"/>
  <c r="G54" i="1" s="1"/>
  <c r="G93" i="1"/>
  <c r="G92" i="1"/>
  <c r="G91" i="1"/>
  <c r="D93" i="1"/>
  <c r="D92" i="1"/>
  <c r="D91" i="1"/>
  <c r="K94" i="1"/>
  <c r="H94" i="1"/>
  <c r="E94" i="1"/>
  <c r="J98" i="1"/>
  <c r="J97" i="1"/>
  <c r="J96" i="1"/>
  <c r="G98" i="1"/>
  <c r="G97" i="1"/>
  <c r="G96" i="1"/>
  <c r="D97" i="1"/>
  <c r="D96" i="1"/>
  <c r="D98" i="1"/>
  <c r="K99" i="1"/>
  <c r="H101" i="1"/>
  <c r="E101" i="1"/>
  <c r="E99" i="1" s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J125" i="1"/>
  <c r="H125" i="1"/>
  <c r="G125" i="1"/>
  <c r="D128" i="1"/>
  <c r="D125" i="1" s="1"/>
  <c r="E125" i="1"/>
  <c r="K130" i="1"/>
  <c r="J130" i="1"/>
  <c r="H130" i="1"/>
  <c r="G130" i="1"/>
  <c r="D133" i="1"/>
  <c r="D132" i="1"/>
  <c r="E130" i="1"/>
  <c r="D138" i="1"/>
  <c r="L138" i="1"/>
  <c r="K138" i="1"/>
  <c r="J138" i="1"/>
  <c r="I138" i="1"/>
  <c r="H138" i="1"/>
  <c r="G138" i="1"/>
  <c r="E138" i="1"/>
  <c r="F138" i="1"/>
  <c r="G94" i="1" l="1"/>
  <c r="J94" i="1"/>
  <c r="G88" i="1"/>
  <c r="K81" i="1"/>
  <c r="E81" i="1"/>
  <c r="D88" i="1"/>
  <c r="D94" i="1"/>
  <c r="D101" i="1"/>
  <c r="D99" i="1" s="1"/>
  <c r="G101" i="1"/>
  <c r="G99" i="1" s="1"/>
  <c r="J101" i="1"/>
  <c r="J99" i="1" s="1"/>
  <c r="D130" i="1"/>
  <c r="H99" i="1"/>
  <c r="H81" i="1" s="1"/>
  <c r="H8" i="1" s="1"/>
  <c r="G81" i="1" l="1"/>
  <c r="G8" i="1" s="1"/>
  <c r="K8" i="1"/>
  <c r="K160" i="4" s="1"/>
  <c r="J81" i="1"/>
  <c r="D81" i="1"/>
  <c r="J160" i="4" l="1"/>
  <c r="K158" i="4"/>
  <c r="J8" i="1"/>
  <c r="D10" i="1"/>
  <c r="E10" i="1"/>
  <c r="E68" i="1"/>
  <c r="E54" i="1" s="1"/>
  <c r="D70" i="1"/>
  <c r="D68" i="1"/>
  <c r="D54" i="1" s="1"/>
  <c r="D8" i="1" s="1"/>
  <c r="J158" i="4" l="1"/>
  <c r="J133" i="4" s="1"/>
  <c r="J12" i="4" s="1"/>
  <c r="J9" i="4" s="1"/>
  <c r="K133" i="4"/>
  <c r="K12" i="4" s="1"/>
  <c r="K9" i="4" s="1"/>
  <c r="E8" i="1"/>
</calcChain>
</file>

<file path=xl/sharedStrings.xml><?xml version="1.0" encoding="utf-8"?>
<sst xmlns="http://schemas.openxmlformats.org/spreadsheetml/2006/main" count="3422" uniqueCount="642">
  <si>
    <r>
      <t>Հավելված</t>
    </r>
    <r>
      <rPr>
        <sz val="10"/>
        <color theme="1"/>
        <rFont val="Arial LatArm"/>
        <family val="2"/>
      </rPr>
      <t xml:space="preserve"> N 2  </t>
    </r>
  </si>
  <si>
    <r>
      <t>ՀՀ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միջնաժամկետ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ծրագրի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ֆոնդային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եկամուտները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ըստ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ձևավորման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աղբյուրների</t>
    </r>
  </si>
  <si>
    <r>
      <t xml:space="preserve"> (h</t>
    </r>
    <r>
      <rPr>
        <sz val="10"/>
        <color theme="1"/>
        <rFont val="Sylfaen"/>
        <family val="1"/>
        <charset val="204"/>
      </rPr>
      <t>ազար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դրամներով</t>
    </r>
    <r>
      <rPr>
        <sz val="10"/>
        <color theme="1"/>
        <rFont val="Arial LatArm"/>
        <family val="2"/>
      </rPr>
      <t>)</t>
    </r>
  </si>
  <si>
    <t>îáÕÇ NN</t>
  </si>
  <si>
    <t>ºÏ³Ùï³ï»ë³ÏÝ»ñÁ</t>
  </si>
  <si>
    <t>Ðá¹í³ÍÇ NN</t>
  </si>
  <si>
    <r>
      <t xml:space="preserve">2021 </t>
    </r>
    <r>
      <rPr>
        <sz val="10"/>
        <color theme="1"/>
        <rFont val="Sylfaen"/>
        <family val="1"/>
        <charset val="204"/>
      </rPr>
      <t>թվական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փաստացի</t>
    </r>
  </si>
  <si>
    <r>
      <t xml:space="preserve">2022 </t>
    </r>
    <r>
      <rPr>
        <sz val="10"/>
        <color theme="1"/>
        <rFont val="Sylfaen"/>
        <family val="1"/>
        <charset val="204"/>
      </rPr>
      <t>թվական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հաստատված</t>
    </r>
  </si>
  <si>
    <r>
      <t xml:space="preserve">2023 </t>
    </r>
    <r>
      <rPr>
        <sz val="10"/>
        <color theme="1"/>
        <rFont val="Sylfaen"/>
        <family val="1"/>
        <charset val="204"/>
      </rPr>
      <t>թվական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կանխատեսում</t>
    </r>
  </si>
  <si>
    <r>
      <t xml:space="preserve">2024 </t>
    </r>
    <r>
      <rPr>
        <sz val="10"/>
        <color theme="1"/>
        <rFont val="Sylfaen"/>
        <family val="1"/>
        <charset val="204"/>
      </rPr>
      <t>թվական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կանխատեսում</t>
    </r>
  </si>
  <si>
    <r>
      <t xml:space="preserve">2025 </t>
    </r>
    <r>
      <rPr>
        <sz val="10"/>
        <color theme="1"/>
        <rFont val="Sylfaen"/>
        <family val="1"/>
        <charset val="204"/>
      </rPr>
      <t>թվական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կանխատեսում</t>
    </r>
  </si>
  <si>
    <t>ÀÝ¹³Ù»ÝÁ</t>
  </si>
  <si>
    <t>³Û¹ ÃíáõÙ`</t>
  </si>
  <si>
    <t>í³ñã³Ï³Ý µÛáõç»</t>
  </si>
  <si>
    <t>ýáÝ¹³ÛÇÝ µÛáõç»</t>
  </si>
  <si>
    <t>ÀÜ¸²ØºÜÀ ºÎ²ØàôîÜºð</t>
  </si>
  <si>
    <t>1. Ð²ðÎºð ºì îàôðøºð     (ïáÕ 1110 + ïáÕ 1120 + ïáÕ 1130 +ïáÕ1140+ ïáÕ 1150 ) ,                   ³Û¹ ÃíáõÙ`</t>
  </si>
  <si>
    <t>X</t>
  </si>
  <si>
    <t>X </t>
  </si>
  <si>
    <t>¶áõÛù³Ñ³ñÏ  Ñ³Ù³ÛÝùÝ»ñÇ í³ñã³Ï³Ý ï³ñ³ÍùÝ»ñáõÙ ·ïÝíáÕ ß»Ýù»ñÇ ¨ ßÇÝáõÃÛáõÝÝ»ñÇ Ñ³Ù³ñ</t>
  </si>
  <si>
    <t>ÐáÕÇ Ñ³ñÏ Ñ³Ù³ÛÝùÝ»ñÇ í³ñã³Ï³Ý ï³ñ³ÍùÝ»ñáõÙ  ·ïÝíáÕ ÑáÕÇ Ñ³Ù³ñ</t>
  </si>
  <si>
    <t>Ð³Ù³ÛÝùÇ µÛáõç» Ùáõïù³·ñíáÕ ³Ýß³ñÅ ·áõÛùÇ Ñ³ñÏ</t>
  </si>
  <si>
    <t>1.2 ¶áõÛù³ÛÇÝ Ñ³ñÏ»ñ ³ÛÉ ·áõÛùÇó</t>
  </si>
  <si>
    <t>¶áõÛù³Ñ³ñÏ ÷áË³¹ñ³ÙÇçáóÝ»ñÇ Ñ³Ù³ñ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</si>
  <si>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</si>
  <si>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Ð³Ù³ÛÝùÇ í³ñã³Ï³Ý ï³ñ³ÍùáõÙ Ýáñ ß»Ýù»ñÇ, ßÇÝáõÃÛáõÝÝ»ñÇ ¨ áã ÑÇÙÝ³Ï³Ý ßÇÝáõÃÛáõÝÝ»ñÇ ßÇÝ³ñ³ñáõÃÛ³Ý (ï»Õ³¹ñÙ³Ý) ÃáõÛÉïíáõÃÛ³Ý Ñ³Ù³ñ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</si>
  <si>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</si>
  <si>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Ð³Ù³ÛÝùÇ í³ñã³Ï³Ý ï³ñ³ÍùáõÙ ß»Ýù»ñÇ, ßÇÝáõÃÛáõÝÝ»ñÇ ¨ ù³Õ³ù³ßÇÝ³Ï³Ý ³ÛÉ ûµÛ»ÏïÝ»ñÇ  ù³Ý¹Ù³Ý ÃáõÛÉïíáõÃÛ³Ý Ñ³Ù³ñ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</si>
  <si>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</si>
  <si>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</si>
  <si>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Ð³Ù³ÛÝùÇ í³ñã³Ï³Ý ï³ñ³ÍùáõÙ á·»ÉÇó ¨ ³ÉÏáÑáÉ³ÛÇÝ ËÙÇãùÝ»ñÇ ¨ (Ï³Ù) ÍË³ËáïÇ ³ñï³¹ñ³ÝùÇ í³×³éùÇ ÃáõÛÉïíáõÃÛ³Ý Ñ³Ù³ñ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</si>
  <si>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</si>
  <si>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 X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</si>
  <si>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</si>
  <si>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</si>
  <si>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ø³Õ³ù³ÛÇÝ µÝ³Ï³í³Ûñ»ñáõÙ ³í³·³Ýáõ áñáßÙ³Ùµ, ë³ÑÙ³Ýí³Í Ï³ñ·ÇÝ Ñ³Ù³å³ï³ëË³Ý, ïÝ³ÛÇÝ Ï»Ý¹³ÝÇÝ»ñ å³Ñ»Éáõ ÃáõÛÉïíáõÃÛ³Ý Ñ³Ù³ñ</t>
  </si>
  <si>
    <r>
      <t>²í³·³Ýáõ ë³ÑÙ³Ýí. Ï³ñ·ÇÝ áõ å³ÛÙ³Ý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>ÇÝ Ñ³Ù</t>
    </r>
    <r>
      <rPr>
        <sz val="10"/>
        <color theme="1"/>
        <rFont val="Sylfaen"/>
        <family val="1"/>
        <charset val="204"/>
      </rPr>
      <t>ապա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տասխան՝</t>
    </r>
    <r>
      <rPr>
        <sz val="10"/>
        <color theme="1"/>
        <rFont val="Arial LatArm"/>
        <family val="2"/>
      </rPr>
      <t xml:space="preserve"> Ñ³Ù³ÛÝùÇ í³ñ­ã</t>
    </r>
    <r>
      <rPr>
        <sz val="10"/>
        <color theme="1"/>
        <rFont val="Sylfaen"/>
        <family val="1"/>
        <charset val="204"/>
      </rPr>
      <t>ական</t>
    </r>
    <r>
      <rPr>
        <sz val="10"/>
        <color theme="1"/>
        <rFont val="Arial LatArm"/>
        <family val="2"/>
      </rPr>
      <t xml:space="preserve">  ï³ñ³ÍùáõÙ ³ñï³­ùÇÝ ·áí³½¹ ï»Õ³¹ñ»Éáõ ÃáõÛÉïí</t>
    </r>
    <r>
      <rPr>
        <sz val="10"/>
        <color theme="1"/>
        <rFont val="Sylfaen"/>
        <family val="1"/>
        <charset val="204"/>
      </rPr>
      <t>ության</t>
    </r>
    <r>
      <rPr>
        <sz val="10"/>
        <color theme="1"/>
        <rFont val="Arial LatArm"/>
        <family val="2"/>
      </rPr>
      <t xml:space="preserve"> Ñ³Ù³ñ, µ³ó³­é</t>
    </r>
    <r>
      <rPr>
        <sz val="10"/>
        <color theme="1"/>
        <rFont val="Sylfaen"/>
        <family val="1"/>
        <charset val="204"/>
      </rPr>
      <t>ությամբ</t>
    </r>
    <r>
      <rPr>
        <sz val="10"/>
        <color theme="1"/>
        <rFont val="Arial LatArm"/>
        <family val="2"/>
      </rPr>
      <t xml:space="preserve"> ÙÇçå»ï</t>
    </r>
    <r>
      <rPr>
        <sz val="10"/>
        <color theme="1"/>
        <rFont val="Sylfaen"/>
        <family val="1"/>
        <charset val="204"/>
      </rPr>
      <t>ական</t>
    </r>
    <r>
      <rPr>
        <sz val="10"/>
        <color theme="1"/>
        <rFont val="Arial LatArm"/>
        <family val="2"/>
      </rPr>
      <t xml:space="preserve">  áõ Ñ³Ýñ³å»ï</t>
    </r>
    <r>
      <rPr>
        <sz val="10"/>
        <color theme="1"/>
        <rFont val="Sylfaen"/>
        <family val="1"/>
        <charset val="204"/>
      </rPr>
      <t>ական</t>
    </r>
    <r>
      <rPr>
        <sz val="10"/>
        <color theme="1"/>
        <rFont val="Arial LatArm"/>
        <family val="2"/>
      </rPr>
      <t xml:space="preserve"> Ýß³Ý³­Ï</t>
    </r>
    <r>
      <rPr>
        <sz val="10"/>
        <color theme="1"/>
        <rFont val="Sylfaen"/>
        <family val="1"/>
        <charset val="204"/>
      </rPr>
      <t>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թյան</t>
    </r>
    <r>
      <rPr>
        <sz val="10"/>
        <color theme="1"/>
        <rFont val="Arial LatArm"/>
        <family val="2"/>
      </rPr>
      <t xml:space="preserve"> ³íïáÙáµÇ­É</t>
    </r>
    <r>
      <rPr>
        <sz val="10"/>
        <color theme="1"/>
        <rFont val="Sylfaen"/>
        <family val="1"/>
        <charset val="204"/>
      </rPr>
      <t>ային</t>
    </r>
    <r>
      <rPr>
        <sz val="10"/>
        <color theme="1"/>
        <rFont val="Arial LatArm"/>
        <family val="2"/>
      </rPr>
      <t xml:space="preserve"> ×³Ý³­å³ñÑ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>Ç ûï³ñÙ³Ý ß»ñï»­ñáõÙ ¨ å³ßïå</t>
    </r>
    <r>
      <rPr>
        <sz val="10"/>
        <color theme="1"/>
        <rFont val="Sylfaen"/>
        <family val="1"/>
        <charset val="204"/>
      </rPr>
      <t>անական</t>
    </r>
    <r>
      <rPr>
        <sz val="10"/>
        <color theme="1"/>
        <rFont val="Arial LatArm"/>
        <family val="2"/>
      </rPr>
      <t xml:space="preserve"> ·áïÇ­</t>
    </r>
    <r>
      <rPr>
        <sz val="10"/>
        <color theme="1"/>
        <rFont val="Sylfaen"/>
        <family val="1"/>
        <charset val="204"/>
      </rPr>
      <t>ներում</t>
    </r>
    <r>
      <rPr>
        <sz val="10"/>
        <color theme="1"/>
        <rFont val="Arial LatArm"/>
        <family val="2"/>
      </rPr>
      <t xml:space="preserve"> ï»Õ³</t>
    </r>
    <r>
      <rPr>
        <sz val="10"/>
        <color theme="1"/>
        <rFont val="Sylfaen"/>
        <family val="1"/>
        <charset val="204"/>
      </rPr>
      <t>րվող</t>
    </r>
    <r>
      <rPr>
        <sz val="10"/>
        <color theme="1"/>
        <rFont val="Arial LatArm"/>
        <family val="2"/>
      </rPr>
      <t xml:space="preserve"> ·áí³½¹­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>Ç ÃáõÛÉïí</t>
    </r>
    <r>
      <rPr>
        <sz val="10"/>
        <color theme="1"/>
        <rFont val="Sylfaen"/>
        <family val="1"/>
        <charset val="204"/>
      </rPr>
      <t>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թյուն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</t>
    </r>
    <r>
      <rPr>
        <sz val="10"/>
        <color theme="1"/>
        <rFont val="Arial LatArm"/>
        <family val="2"/>
      </rPr>
      <t>ñÇ (µ³ó³é</t>
    </r>
    <r>
      <rPr>
        <sz val="10"/>
        <color theme="1"/>
        <rFont val="Sylfaen"/>
        <family val="1"/>
        <charset val="204"/>
      </rPr>
      <t>ությամբ</t>
    </r>
    <r>
      <rPr>
        <sz val="10"/>
        <color theme="1"/>
        <rFont val="Arial LatArm"/>
        <family val="2"/>
      </rPr>
      <t xml:space="preserve"> ºñ¨³Ý ù³Õ³ùÇ)</t>
    </r>
  </si>
  <si>
    <r>
      <t>Ð³Û³ëï³ÝÇ Ð³Ýñ³å»­ïáõ­ÃÛ³Ý í³ñã³ï³ñ³Íù³ÛÇÝ ÙÇ³íáñÝ»ñÇ ËáñÑñ¹³ÝÇß»ñÁ (½ÇÝ³Ýß³Ý, ³Ýí³ÝáõÙ ¨ ³ÛÉÝ), áñå»ë ûñ»Ýùáí ·ñ³Ýóí³Í ³åñ³Ýù³ÛÇÝ Ýß³Ý, ³åñ³Ýù­Ý»ñÇ ³ñï³¹ñáõÃÛ³Ý, ³ßË³­ï³ÝùÝ»ñÇ Ï³ï³ñÙ³Ý, Í³­é³­­ÛáõÃÛáõÝÝ»ñÇ Ù³ïáõóÙ³Ý ·áñÍÁÝÃ³óÝ»ñáõÙ û·ï³­·áñ­Í»Éáõ ÃáõÛÉïí</t>
    </r>
    <r>
      <rPr>
        <sz val="10"/>
        <color theme="1"/>
        <rFont val="Sylfaen"/>
        <family val="1"/>
        <charset val="204"/>
      </rPr>
      <t>ության</t>
    </r>
    <r>
      <rPr>
        <sz val="10"/>
        <color theme="1"/>
        <rFont val="Arial LatArm"/>
        <family val="2"/>
      </rPr>
      <t xml:space="preserve"> Ñ³Ù³ñ</t>
    </r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</si>
  <si>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</si>
  <si>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</si>
  <si>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r>
      <t xml:space="preserve">Ð³Ù³ÛÝùÇ í³ñã³Ï³Ý ï³ñ³ÍùáõÙ </t>
    </r>
    <r>
      <rPr>
        <sz val="10"/>
        <color theme="1"/>
        <rFont val="Sylfaen"/>
        <family val="1"/>
        <charset val="204"/>
      </rPr>
      <t>մասնավոր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գերեզմանատան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կերպման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 </t>
    </r>
    <r>
      <rPr>
        <sz val="10"/>
        <color theme="1"/>
        <rFont val="Sylfaen"/>
        <family val="1"/>
        <charset val="204"/>
      </rPr>
      <t>շահագործման</t>
    </r>
    <r>
      <rPr>
        <sz val="10"/>
        <color theme="1"/>
        <rFont val="Arial LatArm"/>
        <family val="2"/>
      </rPr>
      <t xml:space="preserve"> ÃáõÛÉïíáõÃÛ³Ý Ñ³Ù³ñ</t>
    </r>
  </si>
  <si>
    <t>Ð³Ù³ÛÝùÇ í³ñã³Ï³Ý ï³­ñ³ÍùáõÙ ï»ËÝÇÏ³Ï³Ý ¨ Ñ³ïáõÏ Ýß³Ý³ÏáõÃÛ³Ý Ññ³­í³éáõÃÛáõÝ Çñ³Ï³­Ý³óÝ»Éáõ ÃáõÛÉïíáõÃÛ³Ý Ñ³Ù³ñ</t>
  </si>
  <si>
    <t>Ð³Ù³ÛÝùÇ ï³ñ³ÍùáõÙ ë³ÑÙ³Ý³÷³ÏÙ³Ý »ÝÃ³Ï³ Í³é³ÛáõÃÛ³Ý ûµÛ»ÏïÇ ·áñÍáõÝ»áõÃÛ³Ý ÃáõÛÉïíáõÃÛ³Ý Ñ³Ù³ñ</t>
  </si>
  <si>
    <t>²ÛÉ ï»Õ³Ï³Ý ïáõñù»ñ</t>
  </si>
  <si>
    <t>1.4 Ð³Ù³ÛÝùÇ µÛáõç» í×³ñíáÕ å»ï³Ï³Ý ïáõñù»ñ (ïáÕ 1141 + ïáÕ 1142), ³Û¹ ÃíáõÙ`</t>
  </si>
  <si>
    <t>ø³Õ³ù³óÇ³Ï³Ý Ï³óáõÃÛ³Ý ³Ïï»ñ ·ñ³Ýó»Éáõ, ¹ñ³Ýó Ù³ëÇÝ ù³Õ³ù³óÇÝ»ñÇÝ ÏñÏÝ³ÏÇ íÏ³Û³Ï³ÝÝ»ñ, ù³­Õ³ù³óÇ³Ï³Ý  Ï³óáõÃÛ³Ý ³Ïï»ñáõÙ Ï³ï³ñí³Í ·ñ³­éáõÙÝ»ñáõÙ ÷á÷áËáõÃÛáõÝÝ»ñ, Éñ³óáõÝ»ñ, áõÕÕáõÙÝ»ñ Ï³ï³­ñ»Éáõ ¨ í»ñ³Ï³Ý·ÝÙ³Ý Ï³­å³ÏóáõÃÛ³Ùµ íÏ³Û³­Ï³ÝÝ»ñ ï³Éáõ Ñ³Ù³ñ</t>
  </si>
  <si>
    <r>
      <t>Üáï³ñ³ñ³Ï³Ý ·ñ³ë»Ý­Û³Ï­Ý»ñÇ ÏáÕÙÇó Ýáï³ñ³Ï³Ý Í³é³ÛáõÃÛáõÝÝ»ñ Ï³ï³ñ»Éáõ, Ýáï³ñ³Ï³Ý Ï³ñ·áí í³í»­ñ³óí³Í ÷³ëï³ÃÕÃ»ñÇ ÏñÏÝûñÇÝ³ÏÝ»ñ ï³Éáõ, Ýßí³Í Ù³ñÙÇÝÝ»ñÇ ÏáÕÙÇó ·áñÍ³ñù­Ý»ñÇ Ý³Ë³·Í»ñ ¨ ¹ÇÙáõÙÝ»ñ Ï³½Ù»Éáõ, ÷³ëï³ÃÕÃ</t>
    </r>
    <r>
      <rPr>
        <sz val="10"/>
        <color theme="1"/>
        <rFont val="Sylfaen"/>
        <family val="1"/>
        <charset val="204"/>
      </rPr>
      <t>երի</t>
    </r>
    <r>
      <rPr>
        <sz val="10"/>
        <color theme="1"/>
        <rFont val="Arial LatArm"/>
        <family val="2"/>
      </rPr>
      <t xml:space="preserve"> å³ï×»Ý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 xml:space="preserve"> Ñ³Ý»Éáõ ¨ ¹ñ³ÝóÇó ù³Õí³Íù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 xml:space="preserve"> ï³Éáõ Ñ³Ù³ñ</t>
    </r>
  </si>
  <si>
    <r>
      <t xml:space="preserve">1.5 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հարկային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եկամուտներ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1151+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1155)</t>
    </r>
  </si>
  <si>
    <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թվում</t>
    </r>
  </si>
  <si>
    <r>
      <t>Օրենքով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ամրագրվող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պարտադիր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վճարներից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մասհանումներ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բյուջեներ</t>
    </r>
  </si>
  <si>
    <r>
      <t>(</t>
    </r>
    <r>
      <rPr>
        <sz val="10"/>
        <color theme="1"/>
        <rFont val="Sylfaen"/>
        <family val="1"/>
        <charset val="204"/>
      </rPr>
      <t>տող</t>
    </r>
    <r>
      <rPr>
        <sz val="10"/>
        <color theme="1"/>
        <rFont val="Arial LatArm"/>
        <family val="2"/>
      </rPr>
      <t xml:space="preserve"> 1152 + </t>
    </r>
    <r>
      <rPr>
        <sz val="10"/>
        <color theme="1"/>
        <rFont val="Sylfaen"/>
        <family val="1"/>
        <charset val="204"/>
      </rPr>
      <t>տող</t>
    </r>
    <r>
      <rPr>
        <sz val="10"/>
        <color theme="1"/>
        <rFont val="Arial LatArm"/>
        <family val="2"/>
      </rPr>
      <t xml:space="preserve"> 1153 + </t>
    </r>
    <r>
      <rPr>
        <sz val="10"/>
        <color theme="1"/>
        <rFont val="Sylfaen"/>
        <family val="1"/>
        <charset val="204"/>
      </rPr>
      <t>տող</t>
    </r>
    <r>
      <rPr>
        <sz val="10"/>
        <color theme="1"/>
        <rFont val="Arial LatArm"/>
        <family val="2"/>
      </rPr>
      <t xml:space="preserve"> 1154),</t>
    </r>
  </si>
  <si>
    <r>
      <t>որից</t>
    </r>
    <r>
      <rPr>
        <sz val="10"/>
        <color theme="1"/>
        <rFont val="Arial LatArm"/>
        <family val="2"/>
      </rPr>
      <t>`</t>
    </r>
  </si>
  <si>
    <r>
      <t>Եկամտային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</t>
    </r>
  </si>
  <si>
    <t>Շահութահարկ</t>
  </si>
  <si>
    <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պարտադիր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վճարներից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կատարվող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մասհանումներ</t>
    </r>
  </si>
  <si>
    <r>
      <t>Հողի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գույքահարկի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գծով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վճարումների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բնագավառում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բացահայտված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օրենսդրության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խախտում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հարկատուներից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գանձվող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տույժեր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տուգանք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որոնք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չեն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հաշվարկվում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գումարների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նկատմամբ</t>
    </r>
  </si>
  <si>
    <t>2. ä²ÞîàÜ²Î²Ü ¸ð²Ø²ÞÜàðÐÜºð              (ïáÕ 1210 + ïáÕ 1220 + ïáÕ 1230 + ïáÕ 1240 + ïáÕ 1250 + ïáÕ 1260),                               ³Û¹ ÃíáõÙ`</t>
  </si>
  <si>
    <r>
      <t xml:space="preserve">2.1 </t>
    </r>
    <r>
      <rPr>
        <b/>
        <sz val="10"/>
        <color theme="1"/>
        <rFont val="Sylfaen"/>
        <family val="1"/>
        <charset val="204"/>
      </rPr>
      <t>Ընթացիկ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արտաքին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պաշտո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դրամաշ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նորհ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ներ</t>
    </r>
    <r>
      <rPr>
        <b/>
        <sz val="10"/>
        <color theme="1"/>
        <rFont val="Arial LatArm"/>
        <family val="2"/>
      </rPr>
      <t xml:space="preserve">` </t>
    </r>
    <r>
      <rPr>
        <b/>
        <sz val="10"/>
        <color theme="1"/>
        <rFont val="Sylfaen"/>
        <family val="1"/>
        <charset val="204"/>
      </rPr>
      <t>ստացված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պետություն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ներից</t>
    </r>
  </si>
  <si>
    <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թվում</t>
    </r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</si>
  <si>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մուտքագր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արտաքին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պաշտոնական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դրամաշնորհներ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տեղա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ինքնակառավարման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մարմիններից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ընթացիկ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նպատակով</t>
    </r>
  </si>
  <si>
    <r>
      <t xml:space="preserve">2.2 </t>
    </r>
    <r>
      <rPr>
        <b/>
        <sz val="10"/>
        <color theme="1"/>
        <rFont val="Sylfaen"/>
        <family val="1"/>
        <charset val="204"/>
      </rPr>
      <t>Կապիտալ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արտաքին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պաշտոնական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դրամաշ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նորհներ</t>
    </r>
    <r>
      <rPr>
        <b/>
        <sz val="10"/>
        <color theme="1"/>
        <rFont val="Arial LatArm"/>
        <family val="2"/>
      </rPr>
      <t xml:space="preserve">` </t>
    </r>
    <r>
      <rPr>
        <b/>
        <sz val="10"/>
        <color theme="1"/>
        <rFont val="Sylfaen"/>
        <family val="1"/>
        <charset val="204"/>
      </rPr>
      <t>ստացված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պետություններից</t>
    </r>
    <r>
      <rPr>
        <b/>
        <sz val="10"/>
        <color theme="1"/>
        <rFont val="Arial LatArm"/>
        <family val="2"/>
      </rPr>
      <t xml:space="preserve">, </t>
    </r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</si>
  <si>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մուտքագր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արտաքին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պաշտոնական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դրամաշնորհներ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պետությունների</t>
    </r>
    <r>
      <rPr>
        <sz val="10"/>
        <color theme="1"/>
        <rFont val="Arial LatArm"/>
        <family val="2"/>
      </rPr>
      <t xml:space="preserve">  </t>
    </r>
    <r>
      <rPr>
        <sz val="10"/>
        <color theme="1"/>
        <rFont val="Sylfaen"/>
        <family val="1"/>
        <charset val="204"/>
      </rPr>
      <t>տեղական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ինքնակառա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վար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մարմիններից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կապիտալ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նպատակով</t>
    </r>
  </si>
  <si>
    <t>2.3 ÀÝÃ³óÇÏ ³ñï³ùÇÝ å³ßïáÝ³Ï³Ý ¹ñ³Ù³ßÝáñÑÝ»ñ` ëï³óí³Í ÙÇç³½·³ÛÇÝ Ï³½Ù³Ï»ñåáõÃÛáõÝÝ»ñÇó</t>
  </si>
  <si>
    <t>Ð³Ù³ÛÝùÇ µÛáõç» Ùáõïù³·ñ­íáÕ ³ñï³ùÇÝ å³ßïáÝ³Ï³Ý ¹ñ³Ù³ßÝáñÑÝ»ñ` ëï³óí³Í ÙÇç³½·³ÛÇÝ Ï³½Ù³Ï»ñåáõ­ÃÛáõÝÝ»ñÇó ÁÝÃ³óÇÏ Í³Ëë»ñÇ ýÇÝ³Ýë³íáñÙ³Ý Ýå³ï³Ïáí</t>
  </si>
  <si>
    <t>2.4 Î³åÇï³É ³ñï³ùÇÝ å³ßïáÝ³Ï³Ý ¹ñ³Ù³ßÝáñÑ­Ý»ñ` ëï³óí³Í ÙÇç³½·³ÛÇÝ Ï³½Ù³Ï»ñåáõÃÛáõÝÝ»ñÇó</t>
  </si>
  <si>
    <t>Ð³Ù³ÛÝùÇ µÛáõç» Ùáõïù³·ñ­íáÕ ³ñï³ùÇÝ å³ßïáÝ³Ï³Ý ¹ñ³Ù³ßÝáñÑÝ»ñ` ëï³óí³Í ÙÇç³½·³ÛÇÝ Ï³½Ù³Ï»ñåáõ­ÃÛáõÝÝ»ñÇó Ï³åÇï³É Í³Ë­ë»ñÇ ýÇÝ³Ýë³íáñÙ³Ý Ýå³­ï³Ïáí</t>
  </si>
  <si>
    <t>2.5 ÀÝÃ³óÇÏ Ý»ñùÇÝ å³ßïá­Ý³Ï³Ý ¹ñ³Ù³ßÝáñÑÝ»ñ` ëï³óí³Í Ï³é³í³ñÙ³Ý ³ÛÉ Ù³Ï³ñ¹³ÏÝ»ñÇó (ïáÕ 1251 + ïáÕ 1252 + ïáÕ 1255 + ïáÕ 1256) ,                                            áñÇó`      `</t>
  </si>
  <si>
    <t>ä»ï³Ï³Ý µÛáõç»Çó ýÇÝ³Ý­ë³Ï³Ý Ñ³Ù³Ñ³ñÃ»óÙ³Ý ëÏ½µáõÝùáí ïñ³Ù³¹ñíáÕ ¹áï³óÇ³Ý»ñ</t>
  </si>
  <si>
    <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տրամա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դրվող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դոտացիաներ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տող</t>
    </r>
    <r>
      <rPr>
        <sz val="10"/>
        <color theme="1"/>
        <rFont val="Arial LatArm"/>
        <family val="2"/>
      </rPr>
      <t xml:space="preserve"> 1253 + </t>
    </r>
    <r>
      <rPr>
        <sz val="10"/>
        <color theme="1"/>
        <rFont val="Sylfaen"/>
        <family val="1"/>
        <charset val="204"/>
      </rPr>
      <t>տող</t>
    </r>
    <r>
      <rPr>
        <sz val="10"/>
        <color theme="1"/>
        <rFont val="Arial LatArm"/>
        <family val="2"/>
      </rPr>
      <t xml:space="preserve"> 1254</t>
    </r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</si>
  <si>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եկամուտն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երը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նվազեցնող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ՀՀ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օրենք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կիրարկման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արդյունքում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եկամուտ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կորուստների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կողմից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փոխհատուցվող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գումարներ</t>
    </r>
  </si>
  <si>
    <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դոտացիաներ</t>
    </r>
  </si>
  <si>
    <t>ä»ï³Ï³Ý µÛáõç»Çó ïñ³Ù³­¹ñ­íáÕ Ýå³ï³Ï³ÛÇÝ Ñ³ïÏ³­óáõÙÝ»ñ (ëáõµí»ÝóÇ³Ý»ñ)</t>
  </si>
  <si>
    <t>2.6 Î³åÇï³É Ý»ñùÇÝ å³ßïá­Ý³Ï³Ý ¹ñ³Ù³ß­ÝáñÑÝ»ñ` ëï³óí³Í Ï³é³í³ñÙ³Ý ³ÛÉ Ù³Ï³ñ¹³ÏÝ»ñÇó (ïáÕ 1261 + ïáÕ 1262),        ³Û¹ ÃíáõÙ`</t>
  </si>
  <si>
    <t>ä»ï³Ï³Ý µÛáõç»Çó Ï³åÇï³É Í³Ëë»ñÇ ýÇÝ³Ýë³íáñÙ³Ý Ýå³ï³Ï³ÛÇÝ Ñ³ïÏ³óáõÙÝ»ñ (ëáõµí»ÝóÇ³Ý»ñ)</t>
  </si>
  <si>
    <r>
      <t>ՀՀ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կապի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տալ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վոր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նպատակով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պաշտոնական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դրամաշ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նոր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հներ</t>
    </r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</si>
  <si>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</si>
  <si>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r>
      <t xml:space="preserve">3.1 </t>
    </r>
    <r>
      <rPr>
        <b/>
        <sz val="10"/>
        <color theme="1"/>
        <rFont val="Sylfaen"/>
        <family val="1"/>
        <charset val="204"/>
      </rPr>
      <t>Տոկոսներ</t>
    </r>
    <r>
      <rPr>
        <b/>
        <sz val="10"/>
        <color theme="1"/>
        <rFont val="Arial LatArm"/>
        <family val="2"/>
      </rPr>
      <t xml:space="preserve">, </t>
    </r>
    <r>
      <rPr>
        <b/>
        <sz val="10"/>
        <color theme="1"/>
        <rFont val="Sylfaen"/>
        <family val="1"/>
        <charset val="204"/>
      </rPr>
      <t>այդ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թվում</t>
    </r>
  </si>
  <si>
    <r>
      <t>Օրենքով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նախատեսված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դեպքերում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բանկերում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ժամանա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կավոր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ազատ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տեղաբաշխումից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դեպոզիտներից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տոկոսավճարներ</t>
    </r>
  </si>
  <si>
    <t>3.2 Þ³Ñ³µ³ÅÇÝÝ»ñ,                                         ³Û¹ ÃíáõÙ`</t>
  </si>
  <si>
    <t>´³ÅÝ»ïÇñ³Ï³Ý ÁÝÏ»ñáõ­ÃÛáõÝ­­Ý»ñáõÙ Ñ³Ù³ÛÝùÇ Ù³ëÝ³ÏóáõÃÛ³Ý ¹ÇÙ³ó Ñ³Ù³ÛÝùÇ µÛáõç»   Ï³ï³ñíáÕ Ù³ëÑ³ÝáõÙÝ»ñ  (ß³Ñ³µ³­ÅÇÝÝ»ñ)</t>
  </si>
  <si>
    <t>3.3 ¶áõÛùÇ í³ñÓ³Ï³Éáõ­ÃÛáõ­ÝÇó »Ï³ÙáõïÝ»ñ  (ïáÕ 1331 + ïáÕ 1332 + ïáÕ 1333 +  ïáÕ 1334),   ³Û¹ ÃíáõÙ`</t>
  </si>
  <si>
    <t>Ð³Ù³ÛÝùÇ ë»÷³Ï³ÝáõÃÛáõÝ Ñ³Ù³ñíáÕ ÑáÕ»ñÇ í³ñÓ³í­×³ñÝ»ñ</t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</si>
  <si>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րած</t>
    </r>
    <r>
      <rPr>
        <sz val="10"/>
        <color theme="1"/>
        <rFont val="Arial LatArm"/>
        <family val="2"/>
      </rPr>
      <t>­­</t>
    </r>
    <r>
      <rPr>
        <sz val="10"/>
        <color theme="1"/>
        <rFont val="Sylfaen"/>
        <family val="1"/>
        <charset val="204"/>
      </rPr>
      <t>քում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գտնվող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սեփականություն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հողերի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վարձակալության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վարձավճարներ</t>
    </r>
  </si>
  <si>
    <t>Ð³Ù³ÛÝùÇ í³ñã³Ï³Ý ï³ñ³Í­ùáõÙ ·ïÝíáÕ å»ïáõÃÛ³Ý ¨ Ñ³­Ù³ÛÝùÇ ë»÷³Ï³ÝáõÃÛ³ÝÁ å³ïÏ³ÝáÕ ÑáÕ³Ù³ë»ñÇ Ï³­éáõó³å³ïÙ³Ý Çñ³íáõÝùÇ ¹Ç­Ù³ó ·³ÝÓíáÕ í³ñÓ³í­×³ñ­Ý»ñ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</si>
  <si>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</si>
  <si>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</si>
  <si>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սեփականություն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հանդիսացող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թվում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տիրազուրկ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համայնքին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պես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սեփականություն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ապրանքների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բացա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ռությամբ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բարձրարժեք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հանդիսացող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ինչպես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նաև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պահուստներում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պահվող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ապրանքան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յու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արժեքների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վաճառքից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</si>
  <si>
    <t>ä»ïáõÃÛ³Ý ÏáÕÙÇó ï»Õ³Ï³Ý ÇÝùÝ³Ï³é³í³ñÙ³Ý Ù³ñÙÇÝ­Ý»ñÇÝ å³ïíÇñ³Ïí³Í ÉÇ³­½áñáõÃÛáõÝÝ»ñÇ Çñ³Ï³­Ý³ó­Ù³Ý Í³Ëë»ñÇ ýÇÝ³Ýë³íáñ­Ù³Ý Ñ³Ù³ñ å»ï³Ï³Ý µÛáõç»Çó ëï³óíáÕ ÙÇçáóÝ»ñ</t>
  </si>
  <si>
    <r>
      <t>Օրենքով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սահմանված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դեպքե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հիմնարկ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կողմից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առանց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տեղա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տուրքի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գանձման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մատուցվող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ծառայությունների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կատարվող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գործողու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թյուն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դիմաց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ստացվող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գանձվող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վճարներ</t>
    </r>
  </si>
  <si>
    <t>3.5 ì³ñã³Ï³Ý ·³ÝÓáõÙÝ»ñ (ïáÕ 1351 + ïáÕ 1352+ïáÕ 1353),                                                        ³Û¹ ÃíáõÙ`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</si>
  <si>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</si>
  <si>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Ð³Ù³ÛÝùÇ ï³ñ³ÍùáõÙ ß»ÝùÇ Ï³Ù ßÇÝáõÃÛ³Ý ³ñï³ùÇÝ ï»ë­ùÁ ÷á÷áËáÕ í»ñ³Ï³­éáõó­Ù³Ý ³ßË³ï³ÝùÝ»ñ Ï³­ï³ñ»Éáõ Ñ»ï Ï³åí³Í ï»Ë­ÝÇÏ³ïÝï»ë³Ï³Ý å³ÛÙ³ÝÝ»ñ Ùß³Ï»Éáõ ¨ Ñ³ëï³ï»Éáõ Ñ³­Ù³ñ</t>
  </si>
  <si>
    <r>
      <t>Ճարտարապետաշինարարական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նախագծային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փաստա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թղթերով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նախատեսված՝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շինարարության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թույլտվու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թյուն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պահանջող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բոլոր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շինա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րարական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աշխա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տանք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իրականացնելուց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հետո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շեն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քերի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շինությունների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թվում՝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դրանց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վերակա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ռուցումը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վերականգնումը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ուժեղացումը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արդիակա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ցումը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ընդլայնումն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բարե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կարգումը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կառուցման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ավարտը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ավարտական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փաստագրման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ձևակերպման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</si>
  <si>
    <t>Ö³ñï³ñ³å»ï³ßÇÝ³ñ³ñ³Ï³Ý Ý³Ë³·Í³ÛÇÝ ÷³ëï³Ã­ÕÃ»ñáí Ý³Ë³ï»ëí³Í ³ßË³­ï³ÝùÝ»ñÝ ³í³ñï»Éáõó Ñ»ïá ß³Ñ³·áñÍÙ³Ý ÃáõÛÉïíáõÃÛ³Ý Ó¨³Ï»ñåÙ³Ý Ñ³Ù³ñ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</si>
  <si>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Ý³Ë³å³ïñ³ëï­Ù³Ý Ñ³Ù³ñ</t>
  </si>
  <si>
    <t>Ð³Ù³ÛÝùÇ ÏáÕÙÇó Ï³½Ù³Ï»ñ­å­íáÕ ÙñóáõÛÃÝ»ñÇ ¨ ³×áõñ¹­Ý»ñÇ Ù³ëÝ³ÏóáõÃÛ³Ý Ñ³Ù³ñ</t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</si>
  <si>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րածքում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տոնավաճառներին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վերնիսաժներին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մասնակ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ցելու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</si>
  <si>
    <t>Ð³Ù³ÛÝùÇ ÏáÕÙÇó ³Õµ³Ñ³­ÝáõÃÛ³Ý í×³ñ í×³ñáÕÝ»ñÇ Ñ³Ù³ñ ³Õµ³Ñ³ÝáõÃÛ³Ý ³ßË³ï³ÝùÝ»ñÁ Ï³½Ù³Ï»ñ­å»Éáõ Ñ³Ù³ñ</t>
  </si>
  <si>
    <t>Ð³Ù³ÛÝùÇ ÏáÕÙÇó Çñ³í³µ³­Ý³Ï³Ý ³ÝÓ³Ýó Ï³Ù ³ÝÑ³ï Ó»éÝ³ñÏ³ï»ñ»ñÇÝ ßÇÝ³ñ³­ñ³Ï³Ý ¨ Ëáßáñ »½ñ³ã³÷Ç ³ÕµÇ Ñ³í³ùÙ³Ý ¨ ÷áË³¹ñ­Ù³Ý, ÇÝãå»ë Ý³¨ ³Õµ³Ñ³­ÝáõÃÛ³Ý í×³ñ í×³ñáÕÝ»ñÇÝ ßÇÝ³ñ³ñ³Ï³Ý  ¨ Ëáßáñ »½ñ³ã³÷Ç ³ÕµÇ ÇÝùÝáõñáõÛÝ Ñ³í³ùÙ³Ý ¨ ÷áË³¹ñÙ³Ý ÃáõÛÉïíáõÃÛ³Ý Ñ³Ù³ñ</t>
  </si>
  <si>
    <r>
      <t>Կենտրոնացված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ջեռուցման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</si>
  <si>
    <r>
      <t>Ջրմուղ</t>
    </r>
    <r>
      <rPr>
        <sz val="10"/>
        <color theme="1"/>
        <rFont val="Arial LatArm"/>
        <family val="2"/>
      </rPr>
      <t>-</t>
    </r>
    <r>
      <rPr>
        <sz val="10"/>
        <color theme="1"/>
        <rFont val="Sylfaen"/>
        <family val="1"/>
        <charset val="204"/>
      </rPr>
      <t>կոյուղու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համայնքներում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որոնք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ներառված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չեն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ջրմուղ</t>
    </r>
    <r>
      <rPr>
        <sz val="10"/>
        <color theme="1"/>
        <rFont val="Arial LatArm"/>
        <family val="2"/>
      </rPr>
      <t>-</t>
    </r>
    <r>
      <rPr>
        <sz val="10"/>
        <color theme="1"/>
        <rFont val="Sylfaen"/>
        <family val="1"/>
        <charset val="204"/>
      </rPr>
      <t>կոյուղու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ծառայություններ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մառուցող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կազմակերպությունների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սպասարկման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տարածքներում</t>
    </r>
  </si>
  <si>
    <t>Ð³Ù³ÛÝùÇ ÏáÕÙÇó Ï³é³­í³ñ­íáÕ µ³½Ù³µÝ³Ï³ñ³Ý ß»Ýù»­ñÇ ÁÝ¹Ñ³Ýáõñ µ³ÅÝ³ÛÇÝ ë»÷³Ï³ÝáõÃÛ³Ý å³Ñå³Ý­Ù³Ý å³ñï³¹Çñ ÝáñÙ»ñÇ Ï³ï³ñÙ³Ý Ñ³Ù³ñ</t>
  </si>
  <si>
    <t>Ð³Ù³ÛÝù³ÛÇÝ »ÝÃ³Ï³ÛáõÃÛ³Ý Ù³ÝÏ³å³ñï»½Ç Í³é³Ûáõ­ÃÛáõÝÇó û·ïíáÕÝ»ñÇ Ñ³Ù³ñ</t>
  </si>
  <si>
    <t>Ð³Ù³ÛÝù³ÛÇÝ »ÝÃ³Ï³ÛáõÃÛ³Ý ³ñï³¹åñáó³Ï³Ý ¹³ëïÇ³­ñ³ÏáõÃÛ³Ý Ñ³ëï³ïáõ­ÃÛáõÝ­Ý»ñÇ (»ñ³Åßï³Ï³Ý, ÝÏ³ñ­ã³Ï³Ý ¨ ³ñí»ëïÇ ¹åñáóÝ»ñ ¨ ³ÛÉÝ) Í³é³ÛáõÃÛáõÝÝ»ñÇó û·ïíáÕÝ»ñÇ Ñ³Ù³ñ</t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</si>
  <si>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րած</t>
    </r>
    <r>
      <rPr>
        <sz val="10"/>
        <color theme="1"/>
        <rFont val="Arial LatArm"/>
        <family val="2"/>
      </rPr>
      <t>­­</t>
    </r>
    <r>
      <rPr>
        <sz val="10"/>
        <color theme="1"/>
        <rFont val="Sylfaen"/>
        <family val="1"/>
        <charset val="204"/>
      </rPr>
      <t>քում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սակայն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բնակավայրերից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դուրս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գտնվող՝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ավագանու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որոշմամբ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հանրային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հանգստի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վայր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սահմանված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կողմից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պատվերով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որպես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հանրային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հանգստի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վայր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կահավորված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տարածքում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ընտանեկան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գործնական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միջոցառումներ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անցկացնելու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</si>
  <si>
    <t>Ð³Ù³ÛÝù³ÛÇÝ ë»÷³Ï³­Ýáõ­ÃÛáõÝ Ñ³Ý¹Çë³óáÕ å³ïÙáõ­ÃÛ³Ý ¨ Ùß³ÏáõÛÃÇ ³Ýß³ñÅ Ñáõß³ñÓ³ÝÝ»ñÇ ¨ Ñ³Ù³ÛÝ­ù³ÛÇÝ »ÝÃ³Ï³ÛáõÃÛ³Ý Ã³Ý·³ñ³ÝÝ»ñÇ ÙáõïùÇ Ñ³Ù³ñ</t>
  </si>
  <si>
    <r>
      <t>Համայնքային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սեփակա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նություն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հանդիսացող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ընդհա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նուր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օգտագործման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փողոց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հրապարակներում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բացառությամբ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բակային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տարածքների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ուսումնական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կրթական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մշակութային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առողջապահական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հաստա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տությունների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կառավարման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տեղական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ինքնակառավարման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մինների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շենքերի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հարակից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տարածքների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ավտոտրանսպորտային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ավտոկայանատեղում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կայանելու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</si>
  <si>
    <t>Ð³Ù³ÛÝùÇ ³ñËÇíÇó ÷³ëï³­ÃÕÃ»ñÇ å³ï×»ÝÝ»ñ ïñ³Ù³­¹ñ»Éáõ Ñ³Ù³ñ</t>
  </si>
  <si>
    <t>Ð³Ù³ÛÝùÝ ëå³ë³ñÏáÕ ³Ý³ë­Ý³µáõÛÅÇ Í³é³ÛáõÃÛáõÝÝ»ñÇ ¹ÇÙ³ó</t>
  </si>
  <si>
    <t>Ð³Ù³ÛÝùÇ í³ñã³Ï³Ý ï³ñ³Í­ùáõÙ ÇÝùÝ³Ï³Ù Ï³éáõóí³Í ß»Ýù»ñÇ, ßÇÝáõÃÛáõÝÝ»ñÇ ûñÇÝ³Ï³Ý³óÙ³Ý Ñ³Ù³ñ í×³ñÝ»ñ</t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</si>
  <si>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մուտքագրվող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գանձումներ</t>
    </r>
  </si>
  <si>
    <t>3.6 Øáõïù»ñ ïáõÛÅ»ñÇó, ïáõ·³ÝùÝ»ñÇó                                    (ïáÕ 1361 + ïáÕ 1362)</t>
  </si>
  <si>
    <t>ì³ñã³Ï³Ý Çñ³í³Ë³Ë­ïáõÙÝ»ñÇ Ñ³Ù³ñ ï»Õ³Ï³Ý ÇÝùÝ³Ï³é³í³ñÙ³Ý Ù³ñ­ÙÇÝÝ»ñÇ ÏáÕÙÇó å³ï³ëË³­Ý³ïíáõÃÛ³Ý ÙÇçáóÝ»ñÇ ÏÇñ³éáõÙÇó »Ï³ÙáõïÝ»ñ</t>
  </si>
  <si>
    <t>Øáõïù»ñ Ñ³Ù³ÛÝùÇ µÛáõç»Ç ÝÏ³ïÙ³Ùµ ëï³ÝÓÝ³Í å³Û­Ù³­Ý³·ñ³ÛÇÝ å³ñï³íá­ñáõÃÛáõÝÝ»ñÇ ãÏ³ï³ñÙ³Ý ¹ÇÙ³ó ·³ÝÓíáÕ ïáõÛÅ»ñÇó</t>
  </si>
  <si>
    <t>3.7 ÀÝÃ³óÇÏ áã å³ßïáÝ³Ï³Ý ¹ñ³Ù³ßÝáñÑÝ»ñ (ïáÕ 1371 + ïáÕ 1372),                               ³Û¹ ÃíáõÙ`</t>
  </si>
  <si>
    <r>
      <t>Ֆիզիկական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անձանց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կազմակերպությունների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նվիրաբերությունից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քին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վերջինիս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ենթակա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հիմնարկների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տնօրինմանն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գույքի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հիմնական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չհանդի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սացող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իրացումից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ընթացիկ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տրա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մադրված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արտաքին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աղբյուրներից</t>
    </r>
  </si>
  <si>
    <r>
      <t>Ֆիզիկական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անձանց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մակերպությունների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նվիրա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բերությունից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մայնքին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վերջինիս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ենթակա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հիմնարկների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տնօրին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մանն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գույքի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հիմնա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չհանդիսացող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իրա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ընթացիկ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տրամադրված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ներքին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աղբյուրներից</t>
    </r>
  </si>
  <si>
    <t>3.8 Î³åÇï³É áã å³ßïá­Ý³Ï³Ý ¹ñ³Ù³ßÝáñÑÝ»ñ    (ïáÕ 1381 + ïáÕ 1382),                                   ³Û¹ ÃíáõÙ`</t>
  </si>
  <si>
    <r>
      <t>Նվիրատվության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ժառան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գու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իրավունքով</t>
    </r>
    <r>
      <rPr>
        <sz val="10"/>
        <color theme="1"/>
        <rFont val="Arial LatArm"/>
        <family val="2"/>
      </rPr>
      <t xml:space="preserve">  </t>
    </r>
    <r>
      <rPr>
        <sz val="10"/>
        <color theme="1"/>
        <rFont val="Sylfaen"/>
        <family val="1"/>
        <charset val="204"/>
      </rPr>
      <t>ֆիզիկա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անձանցից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պություններից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վերջինիս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ենթակա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հիմնարկների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տնօրին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մանն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գույքի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հիմնա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չհանդի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սացող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իրա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կապիտալ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տրամադրված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արտաքին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աղբյուրներից</t>
    </r>
  </si>
  <si>
    <r>
      <t>Նվիրատվության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ժառանգության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իրավունքով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ֆիզիկական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անձանցից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կազմակերպություններից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վերջինիս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ենթակա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հիմնարկների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տնօրինմանն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գույքի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հիմնական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չհանդիսացող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իրացումից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կապիտալ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իրականացման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տրամադրված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ներքին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աղբյուրներից</t>
    </r>
  </si>
  <si>
    <t>3.9 ²ÛÉ »Ï³ÙáõïÝ»ñ                    (ïáÕ 1391 + ïáÕ 1392 + ïáÕ 1393),                                               ³Û¹ ÃíáõÙ`</t>
  </si>
  <si>
    <t>Ð³Ù³ÛÝùÇ ·áõÛùÇÝ å³ï×³é³Í íÝ³ëÝ»ñÇ ÷áËÑ³ïáõóáõÙÇó Ùáõïù»ñ</t>
  </si>
  <si>
    <t>ì³ñã³Ï³Ý µÛáõç»Ç å³Ñáõëï³ÛÇÝ ýáÝ¹Çó ýáÝ¹³ÛÇÝ µÛáõç» Ï³ï³ñíáÕ Ñ³ïÏ³óáõÙÝ»ñÇó Ùáõïù»ñ</t>
  </si>
  <si>
    <t>úñ»Ýùáí ¨ Çñ³í³Ï³Ý ³ÛÉ ³Ïï»ñáí ë³ÑÙ³Ýí³Í` Ñ³Ù³ÛÝùÇ µÛáõç»Ç Ùáõïù³·ñÙ³Ý »ÝÃ³Ï³ ³ÛÉ »Ï³ÙáõïÝ»ñ</t>
  </si>
  <si>
    <r>
      <t>Հավելված</t>
    </r>
    <r>
      <rPr>
        <sz val="10"/>
        <color theme="1"/>
        <rFont val="Arial LatArm"/>
        <family val="2"/>
      </rPr>
      <t xml:space="preserve"> N 3 </t>
    </r>
  </si>
  <si>
    <r>
      <t>ՀՀ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համայնքների</t>
    </r>
    <r>
      <rPr>
        <sz val="10"/>
        <color theme="1"/>
        <rFont val="Arial LatArm"/>
        <family val="2"/>
      </rPr>
      <t xml:space="preserve"> 2023-2025</t>
    </r>
    <r>
      <rPr>
        <sz val="10"/>
        <color theme="1"/>
        <rFont val="Sylfaen"/>
        <family val="1"/>
        <charset val="204"/>
      </rPr>
      <t>թթ</t>
    </r>
    <r>
      <rPr>
        <sz val="10"/>
        <color theme="1"/>
        <rFont val="Arial LatArm"/>
        <family val="2"/>
      </rPr>
      <t xml:space="preserve">. </t>
    </r>
    <r>
      <rPr>
        <sz val="10"/>
        <color theme="1"/>
        <rFont val="Sylfaen"/>
        <family val="1"/>
        <charset val="204"/>
      </rPr>
      <t>միջնաժամկետ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ծրագրի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ֆոնդային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եկամուտների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տարեկան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հավաքագրումը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ըստ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դրանց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գանձման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ապահովման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պատասխանատու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ստորաբաժանումների</t>
    </r>
  </si>
  <si>
    <r>
      <t>(h</t>
    </r>
    <r>
      <rPr>
        <sz val="10"/>
        <color theme="1"/>
        <rFont val="Sylfaen"/>
        <family val="1"/>
        <charset val="204"/>
      </rPr>
      <t>ազար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դրամներով</t>
    </r>
    <r>
      <rPr>
        <sz val="10"/>
        <color theme="1"/>
        <rFont val="Arial LatArm"/>
        <family val="2"/>
      </rPr>
      <t>)</t>
    </r>
  </si>
  <si>
    <r>
      <t>Հավելված</t>
    </r>
    <r>
      <rPr>
        <sz val="10"/>
        <color theme="1"/>
        <rFont val="Arial LatArm"/>
        <family val="2"/>
      </rPr>
      <t xml:space="preserve"> N 3  </t>
    </r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</si>
  <si>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</si>
  <si>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</si>
  <si>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</si>
  <si>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</si>
  <si>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 2000</t>
  </si>
  <si>
    <r>
      <t>ԸՆԴԱՄԵՆԸ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ԾԱԽՍԵՐ</t>
    </r>
    <r>
      <rPr>
        <b/>
        <sz val="10"/>
        <color theme="1"/>
        <rFont val="Arial LatArm"/>
        <family val="2"/>
      </rPr>
      <t xml:space="preserve">  </t>
    </r>
  </si>
  <si>
    <r>
      <t>ԸՆԴՀԱՆՈՒՐ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ԲՆՈՒՅ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ԹԻ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ՀԱՆՐԱՅԻՆ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ԾԱ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ՌԱՅՈՒԹՅՈՒՆՆԵՐ</t>
    </r>
    <r>
      <rPr>
        <b/>
        <sz val="10"/>
        <color theme="1"/>
        <rFont val="Arial LatArm"/>
        <family val="2"/>
      </rPr>
      <t xml:space="preserve"> </t>
    </r>
  </si>
  <si>
    <r>
      <t>Օրենսդիր</t>
    </r>
    <r>
      <rPr>
        <b/>
        <i/>
        <sz val="10"/>
        <color theme="1"/>
        <rFont val="Arial LatArm"/>
        <family val="2"/>
      </rPr>
      <t xml:space="preserve"> </t>
    </r>
    <r>
      <rPr>
        <b/>
        <i/>
        <sz val="10"/>
        <color theme="1"/>
        <rFont val="Sylfaen"/>
        <family val="1"/>
        <charset val="204"/>
      </rPr>
      <t>և</t>
    </r>
    <r>
      <rPr>
        <b/>
        <i/>
        <sz val="10"/>
        <color theme="1"/>
        <rFont val="Arial LatArm"/>
        <family val="2"/>
      </rPr>
      <t xml:space="preserve"> </t>
    </r>
    <r>
      <rPr>
        <b/>
        <i/>
        <sz val="10"/>
        <color theme="1"/>
        <rFont val="Sylfaen"/>
        <family val="1"/>
        <charset val="204"/>
      </rPr>
      <t>գործադիր</t>
    </r>
    <r>
      <rPr>
        <b/>
        <i/>
        <sz val="10"/>
        <color theme="1"/>
        <rFont val="Arial LatArm"/>
        <family val="2"/>
      </rPr>
      <t xml:space="preserve"> </t>
    </r>
    <r>
      <rPr>
        <b/>
        <i/>
        <sz val="10"/>
        <color theme="1"/>
        <rFont val="Sylfaen"/>
        <family val="1"/>
        <charset val="204"/>
      </rPr>
      <t>մարմիններ</t>
    </r>
    <r>
      <rPr>
        <b/>
        <i/>
        <sz val="10"/>
        <color theme="1"/>
        <rFont val="Arial LatArm"/>
        <family val="2"/>
      </rPr>
      <t xml:space="preserve">, </t>
    </r>
    <r>
      <rPr>
        <b/>
        <i/>
        <sz val="10"/>
        <color theme="1"/>
        <rFont val="Sylfaen"/>
        <family val="1"/>
        <charset val="204"/>
      </rPr>
      <t>պետական</t>
    </r>
    <r>
      <rPr>
        <b/>
        <i/>
        <sz val="10"/>
        <color theme="1"/>
        <rFont val="Arial LatArm"/>
        <family val="2"/>
      </rPr>
      <t xml:space="preserve"> </t>
    </r>
    <r>
      <rPr>
        <b/>
        <i/>
        <sz val="10"/>
        <color theme="1"/>
        <rFont val="Sylfaen"/>
        <family val="1"/>
        <charset val="204"/>
      </rPr>
      <t>կառավարում</t>
    </r>
    <r>
      <rPr>
        <b/>
        <i/>
        <sz val="10"/>
        <color theme="1"/>
        <rFont val="Arial LatArm"/>
        <family val="2"/>
      </rPr>
      <t xml:space="preserve">, </t>
    </r>
    <r>
      <rPr>
        <b/>
        <i/>
        <sz val="10"/>
        <color theme="1"/>
        <rFont val="Arial"/>
        <family val="2"/>
        <charset val="204"/>
      </rPr>
      <t>‎</t>
    </r>
    <r>
      <rPr>
        <b/>
        <i/>
        <sz val="10"/>
        <color theme="1"/>
        <rFont val="Sylfaen"/>
        <family val="1"/>
        <charset val="204"/>
      </rPr>
      <t>ֆինանսական</t>
    </r>
    <r>
      <rPr>
        <b/>
        <i/>
        <sz val="10"/>
        <color theme="1"/>
        <rFont val="Arial LatArm"/>
        <family val="2"/>
      </rPr>
      <t xml:space="preserve"> </t>
    </r>
    <r>
      <rPr>
        <b/>
        <i/>
        <sz val="10"/>
        <color theme="1"/>
        <rFont val="Sylfaen"/>
        <family val="1"/>
        <charset val="204"/>
      </rPr>
      <t>և</t>
    </r>
    <r>
      <rPr>
        <b/>
        <i/>
        <sz val="10"/>
        <color theme="1"/>
        <rFont val="Arial LatArm"/>
        <family val="2"/>
      </rPr>
      <t xml:space="preserve"> </t>
    </r>
    <r>
      <rPr>
        <b/>
        <i/>
        <sz val="10"/>
        <color theme="1"/>
        <rFont val="Sylfaen"/>
        <family val="1"/>
        <charset val="204"/>
      </rPr>
      <t>հարկաբյուջետային</t>
    </r>
    <r>
      <rPr>
        <b/>
        <i/>
        <sz val="10"/>
        <color theme="1"/>
        <rFont val="Arial LatArm"/>
        <family val="2"/>
      </rPr>
      <t xml:space="preserve"> </t>
    </r>
    <r>
      <rPr>
        <b/>
        <i/>
        <sz val="10"/>
        <color theme="1"/>
        <rFont val="Sylfaen"/>
        <family val="1"/>
        <charset val="204"/>
      </rPr>
      <t>հարաբերություններ</t>
    </r>
    <r>
      <rPr>
        <b/>
        <i/>
        <sz val="10"/>
        <color theme="1"/>
        <rFont val="Arial LatArm"/>
        <family val="2"/>
      </rPr>
      <t xml:space="preserve">, </t>
    </r>
    <r>
      <rPr>
        <b/>
        <i/>
        <sz val="10"/>
        <color theme="1"/>
        <rFont val="Sylfaen"/>
        <family val="1"/>
        <charset val="204"/>
      </rPr>
      <t>արտաքին</t>
    </r>
    <r>
      <rPr>
        <b/>
        <i/>
        <sz val="10"/>
        <color theme="1"/>
        <rFont val="Arial LatArm"/>
        <family val="2"/>
      </rPr>
      <t xml:space="preserve"> </t>
    </r>
    <r>
      <rPr>
        <b/>
        <i/>
        <sz val="10"/>
        <color theme="1"/>
        <rFont val="Sylfaen"/>
        <family val="1"/>
        <charset val="204"/>
      </rPr>
      <t>հարաբերություններ</t>
    </r>
  </si>
  <si>
    <t>áñÇó`</t>
  </si>
  <si>
    <t>úñ»Ýë¹Çñ ¨  ·áñÍ³¹Çñ Ù³ñÙÇÝÝ»ñ, å»ï³Ï³Ý Ï³é³í³ñáõÙ</t>
  </si>
  <si>
    <r>
      <t>Ֆինանսական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հարկաբյուջետային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հարաբերություններ</t>
    </r>
  </si>
  <si>
    <t>²ñï³ùÇÝ Ñ³ñ³µ»ñáõÃÛáõÝÝ»ñ</t>
  </si>
  <si>
    <t>ÀÝ¹Ñ³Ýáõñ µÝáõÛÃÇ Í³é³ÛáõÃÛáõÝÝ»ñ</t>
  </si>
  <si>
    <t>²ßË³ï³Ï³½ÙÇ /Ï³¹ñ»ñÇ/ ·Íáí ÁÝ¹Ñ³Ýáõñ µÝáõÛÃÇ Í³é³ÛáõÃÛáõÝÝ»ñ</t>
  </si>
  <si>
    <t>ÀÝ¹Ñ³Ýáõñ µÝáõÛÃÇ Ñ³Ýñ³ÛÇÝ Í³é³ÛáõÃÛáõÝÝ»ñÇ ·Íáí Ñ»ï³½áï³Ï³Ý ¨ Ý³Ë³·Í³ÛÇÝ ³ßË³ï³ÝùÝ»ñ</t>
  </si>
  <si>
    <t>ÀÝ¹Ñ³Ýáõñ µÝáõÛÃÇ Ñ³Ýñ³ÛÇÝ Í³é³ÛáõÃÛáõÝÝ»ñ (³ÛÉ ¹³ë»ñÇÝ ãå³ïÏ³ÝáÕ)</t>
  </si>
  <si>
    <t>ä²Þîä²ÜàôÂÚàôÜ</t>
  </si>
  <si>
    <t>ø³Õ³ù³óÇ³Ï³Ý å³ßïå³ÝáõÃÛáõÝ</t>
  </si>
  <si>
    <t>ä³ßïå³ÝáõÃÛáõÝ (³ÛÉ ¹³ë»ñÇÝ ãå³ïÏ³ÝáÕ)</t>
  </si>
  <si>
    <t>îÜîºê²Î²Ü Ð²ð²´ºðàôÂÚàôÜÜºð</t>
  </si>
  <si>
    <t>ÀÝ¹Ñ³Ýáõñ µÝáõÛÃÇ ïÝï»ë³Ï³Ý, ³é¨ïñ³ÛÇÝ ¨ ³ßË³ï³ÝùÇ ·Íáí Ñ³ñ³µ»ñáõÃÛáõÝÝ»ñ</t>
  </si>
  <si>
    <t>ÀÝ¹Ñ³Ýáõñ µÝáõÛÃÇ ïÝï»ë³Ï³Ý ¨ ³é¨ïñ³ÛÇÝ  Ñ³ñ³µ»ñáõÃÛáõÝÝ»ñ</t>
  </si>
  <si>
    <t>¶ÛáõÕ³ïÝï»ëáõÃÛáõÝ, ³Ýï³é³ÛÇÝ ïÝï»ëáõÃÛáõÝ, ÓÏÝáñëáõÃÛáõÝ ¨ áñëáñ¹áõÃÛáõÝ</t>
  </si>
  <si>
    <t>àéá·áõÙ</t>
  </si>
  <si>
    <t>ì³é»ÉÇù ¨ ¿Ý»ñ·»ïÇÏ³</t>
  </si>
  <si>
    <t>¾É»Ïïñ³¿Ý»ñ·Ç³</t>
  </si>
  <si>
    <t>îñ³Ýëåáñï</t>
  </si>
  <si>
    <t>Ö³Ý³å³ñÑ³ÛÇÝ ïñ³Ýëåáñï</t>
  </si>
  <si>
    <t>ÊáÕáí³Ï³ß³ñ³ÛÇÝ ¨ ³ÛÉ ïñ³Ýëåáñï</t>
  </si>
  <si>
    <t>²ÛÉ µÝ³·³í³éÝ»ñ</t>
  </si>
  <si>
    <t>¼µáë³ßñçáõÃÛáõÝ</t>
  </si>
  <si>
    <t>îÝï»ë³Ï³Ý Ñ³ñ³µ»ñáõÃÛáõÝÝ»ñ (³ÛÉ ¹³ë»ñÇÝ ãå³ïÏ³ÝáÕ)</t>
  </si>
  <si>
    <t>Þðæ²Î²  ØÆæ²ì²ÚðÆ ä²Þîä²ÜàôÂÚàôÜ</t>
  </si>
  <si>
    <t>²Õµ³Ñ³ÝáõÙ</t>
  </si>
  <si>
    <t>Î»Õï³çñ»ñÇ Ñ»é³óáõÙ</t>
  </si>
  <si>
    <t>Þñç³Ï³ ÙÇç³í³ÛñÇ ³ÕïáïÙ³Ý ¹»Ù å³Ûù³ñ</t>
  </si>
  <si>
    <t>ú¹Ç ³ÕïáïÙ³Ý ¹»Ù å³Ûù³ñ</t>
  </si>
  <si>
    <t>Þñç³Ï³ ÙÇç³í³ÛñÇ å³ßïå³ÝáõÃÛáõÝ  (³ÛÉ ¹³ë»ñÇÝ ãå³ïÏ³ÝáÕ)</t>
  </si>
  <si>
    <t>´Ü²Î²ð²Ü²ÚÆÜ ÞÆÜ²ð²ðàôÂÚàôÜ ºì ÎàØàôÜ²È Ì²è²ÚàôÂÚàôÜÜºð</t>
  </si>
  <si>
    <t>´Ý³Ï³ñ³Ý³ÛÇÝ ßÇÝ³ñ³ñáõÃÛáõÝ</t>
  </si>
  <si>
    <t>öáÕáóÝ»ñÇ Éáõë³íáñáõÙ</t>
  </si>
  <si>
    <t>´Ý³Ï³ñ³Ý³ÛÇÝ ßÇÝ³ñ³ñáõÃÛ³Ý ¨ ÏáÙáõÝ³É Í³é³ÛáõÃÛáõÝÝ»ñÇ ·Íáí Ñ»ï³½áï³Ï³Ý ¨ Ý³Ë³·Í³ÛÇÝ ³ßË³ï³ÝùÝ»ñ</t>
  </si>
  <si>
    <t>´Ý³Ï³ñ³Ý³ÛÇÝ ßÇÝ³ñ³ñáõÃÛ³Ý ¨ ÏáÙáõÝ³É Í³é³ÛáõÃÛáõÝÝ»ñ  (³ÛÉ ¹³ë»ñÇÝ ãå³ïÏ³ÝáÕ)</t>
  </si>
  <si>
    <t>²èàÔæ²ä²ÐàôÂÚàôÜ</t>
  </si>
  <si>
    <t>´ÅßÏ³Ï³Ý ³åñ³ÝùÝ»ñ, ë³ñù»ñ ¨ ë³ñù³íáñáõÙÝ»ñ</t>
  </si>
  <si>
    <t>¸»Õ³·áñÍ³Ï³Ý ³åñ³ÝùÝ»ñ</t>
  </si>
  <si>
    <t>²éáÕç³å³ÑáõÃÛáõÝ (³ÛÉ ¹³ë»ñÇÝ ãå³ïÏ³ÝáÕ)</t>
  </si>
  <si>
    <t>²éáÕç³å³Ñ³Ï³Ý Ñ³ñ³ÏÇó Í³é³ÛáõÃÛáõÝÝ»ñ ¨ Íñ³·ñ»ñ</t>
  </si>
  <si>
    <t>Ð²Ü¶Æêî, ØÞ²ÎàôÚÂ ºì ÎðàÜ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</si>
  <si>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</si>
  <si>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</si>
  <si>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</si>
  <si>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</si>
  <si>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</si>
  <si>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</si>
  <si>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</si>
  <si>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Ðáõß³ñÓ³ÝÝ»ñÇ ¨ Ùß³ÏáõÃ³ÛÇÝ ³ñÅ»ùÝ»ñÇ í»ñ³Ï³Ý·ÝáõÙ ¨ å³Ñå³ÝáõÙ</t>
  </si>
  <si>
    <t>ÎñáÝ³Ï³Ý ¨ Ñ³ë³ñ³Ï³Ï³Ý  ³ÛÉ Í³é³ÛáõÃÛáõÝÝ»ñ</t>
  </si>
  <si>
    <t>ºñÇï³ë³ñ¹³Ï³Ý Íñ³·ñ»ñ</t>
  </si>
  <si>
    <t>ÎñáÝ³Ï³Ý ¨ Ñ³ë³ñ³Ï³Ï³Ý ³ÛÉ Í³é³ÛáõÃÛáõÝÝ»ñ</t>
  </si>
  <si>
    <t>ÎðÂàôÂÚàôÜ</t>
  </si>
  <si>
    <t>Ü³Ë³¹åñáó³Ï³Ý ¨ ï³ññ³Ï³Ý ÁÝ¹Ñ³Ýáõñ ÏñÃáõÃÛáõÝ</t>
  </si>
  <si>
    <t>Ü³Ë³¹åñáó³Ï³Ý ÏñÃáõÃÛáõÝ</t>
  </si>
  <si>
    <t>î³ññ³Ï³Ý ÁÝ¹Ñ³Ýáõñ ÏñÃáõÃÛáõÝ</t>
  </si>
  <si>
    <t>ØÇçÝ³Ï³ñ· ÁÝ¹Ñ³Ýáõñ ÏñÃáõÃÛáõÝ</t>
  </si>
  <si>
    <t>ÐÇÙÝ³Ï³Ý ÁÝ¹Ñ³Ýáõñ ÏñÃáõÃÛáõÝ</t>
  </si>
  <si>
    <t>ØÇçÝ³Ï³ñ· (ÉñÇí)  ÁÝ¹Ñ³Ýáõñ ÏñÃáõÃÛáõÝ</t>
  </si>
  <si>
    <t>Àëï Ù³Ï³ñ¹³ÏÝ»ñÇ ã¹³ë³Ï³ñ·íáÕ ÏñÃáõÃÛáõÝ</t>
  </si>
  <si>
    <t>²ñï³¹åñáó³Ï³Ý ¹³ëïÇ³ñ³ÏáõÃÛáõÝ</t>
  </si>
  <si>
    <t>ÎñÃáõÃÛ³ÝÁ ïñ³Ù³¹ñíáÕ ûÅ³Ý¹³Ï Í³é³ÛáõÃÛáõÝÝ»ñ</t>
  </si>
  <si>
    <t>êàòÆ²È²Î²Ü ä²Þîä²ÜàôÂÚàôÜ</t>
  </si>
  <si>
    <t>Ð³ñ³½³ïÇÝ Ïáñóñ³Í ³ÝÓÇÝù</t>
  </si>
  <si>
    <t>ÀÝï³ÝÇùÇ ³Ý¹³ÙÝ»ñ ¨ ½³í³ÏÝ»ñ</t>
  </si>
  <si>
    <t>êáóÇ³É³Ï³Ý Ñ³ïáõÏ ³ñïáÝáõÃÛáõÝÝ»ñ (³ÛÉ ¹³ë»ñÇÝ ãå³ïÏ³ÝáÕ)</t>
  </si>
  <si>
    <t>êáóÇ³É³Ï³Ý å³ßïå³ÝáõÃÛáõÝ (³ÛÉ ¹³ë»ñÇÝ ãå³ïÏ³ÝáÕ)</t>
  </si>
  <si>
    <t>êáóÇ³É³Ï³Ý å³ßïå³ÝáõÃÛ³ÝÁ ïñ³Ù³¹ñíáÕ ûÅ³Ý¹³Ï Í³é³ÛáõÃÛáõÝÝ»ñ (³ÛÉ ¹³ë»ñÇÝ ãå³ïÏ³ÝáÕ)</t>
  </si>
  <si>
    <t>ÐÆØÜ²Î²Ü ´²ÄÆÜÜºðÆÜ â¸²êìàÔ ä²Ðàôêî²ÚÆÜ üàÜ¸ºð</t>
  </si>
  <si>
    <t>ÐÐ Ï³é³í³ñáõÃÛ³Ý ¨ Ñ³Ù³ÛÝùÝ»ñÇ å³Ñáõëï³ÛÇÝ ýáÝ¹</t>
  </si>
  <si>
    <t>ÐÐ Ñ³Ù³ÛÝùÝ»ñÇ å³Ñáõëï³ÛÇÝ ýáÝ¹</t>
  </si>
  <si>
    <r>
      <t>Հավելված</t>
    </r>
    <r>
      <rPr>
        <sz val="10"/>
        <color theme="1"/>
        <rFont val="Arial LatArm"/>
        <family val="2"/>
      </rPr>
      <t xml:space="preserve"> N 4</t>
    </r>
  </si>
  <si>
    <t>´Ûáõç»ï³ÛÇÝ Í³Ëë»ñÇ ïÝï»ë³·Çï³Ï³Ý ¹³ë³Ï³ñ·Ù³Ý Ñá¹í³ÍÝ»ñÇ ³Ýí³ÝáõÙÝ»ñÁ</t>
  </si>
  <si>
    <t>NN</t>
  </si>
  <si>
    <r>
      <t>ԸՆԴԱՄԵՆԸ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ԾԱԽՍԵՐ</t>
    </r>
  </si>
  <si>
    <r>
      <t>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4050+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5000+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6000)</t>
    </r>
  </si>
  <si>
    <r>
      <t>Ա</t>
    </r>
    <r>
      <rPr>
        <b/>
        <sz val="10"/>
        <color theme="1"/>
        <rFont val="Arial LatArm"/>
        <family val="2"/>
      </rPr>
      <t xml:space="preserve">. </t>
    </r>
    <r>
      <rPr>
        <b/>
        <sz val="10"/>
        <color theme="1"/>
        <rFont val="Sylfaen"/>
        <family val="1"/>
        <charset val="204"/>
      </rPr>
      <t>ԸՆԹԱՑԻԿ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ԾԱԽՍԵՐ՝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4100+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4200+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4300+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4400+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4500+ 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4600+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4700)</t>
    </r>
  </si>
  <si>
    <t>x</t>
  </si>
  <si>
    <r>
      <t xml:space="preserve">1.1 </t>
    </r>
    <r>
      <rPr>
        <b/>
        <sz val="10"/>
        <color theme="1"/>
        <rFont val="Sylfaen"/>
        <family val="1"/>
        <charset val="204"/>
      </rPr>
      <t>ԱՇԽԱՏԱՆՔԻ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ՎԱՐՁԱՏՐՈՒԹՅՈՒՆ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4110+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4120)</t>
    </r>
  </si>
  <si>
    <t>¸ð²Øàì ìÖ²ðìàÔ ²ÞÊ²î²ì²ðÒºð ºì Ð²ìºÈ²ìÖ²ðÜºð</t>
  </si>
  <si>
    <t>- ²ßË³ïáÕÝ»ñÇ ³ßË³ï³í³ñÓ»ñ ¨ Ñ³í»É³í×³ñÝ»ñ</t>
  </si>
  <si>
    <t>4111</t>
  </si>
  <si>
    <t>- ä³ñ·¨³ïñáõÙÝ»ñ, ¹ñ³Ù³Ï³Ý Ëñ³ËáõëáõÙÝ»ñ ¨ Ñ³ïáõÏ í×³ñÝ»ñ</t>
  </si>
  <si>
    <t>4112</t>
  </si>
  <si>
    <r>
      <t>-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վարձատրություններ</t>
    </r>
  </si>
  <si>
    <r>
      <t>ԲՆԵՂԵՆ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ԱՇԽԱՏԱՎԱՐ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ՁԵՐ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ԵՎ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ՀԱՎԵԼԱՎՃԱՐ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4121)</t>
    </r>
  </si>
  <si>
    <r>
      <t xml:space="preserve">- </t>
    </r>
    <r>
      <rPr>
        <sz val="10"/>
        <color theme="1"/>
        <rFont val="Sylfaen"/>
        <family val="1"/>
        <charset val="204"/>
      </rPr>
      <t>Բնեղեն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աշխատավար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ձեր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հավելավճարներ</t>
    </r>
  </si>
  <si>
    <r>
      <t xml:space="preserve">1.2 </t>
    </r>
    <r>
      <rPr>
        <b/>
        <sz val="10"/>
        <color theme="1"/>
        <rFont val="Sylfaen"/>
        <family val="1"/>
        <charset val="204"/>
      </rPr>
      <t>ԾԱՌԱՅՈՒԹՅՈՒՆ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ԵՎ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ԱՊՐԱՆՔՆԵ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ՁԵՌՔ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ԲԵՐՈՒՄ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4210+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4220+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4230+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4240+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4250+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4260)</t>
    </r>
  </si>
  <si>
    <r>
      <t>ՇԱՐՈՒՆԱԿԱԿԱՆ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ԾԱԽՍԵՐ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4211+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4212+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4213+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4214+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4215+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4216+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4217)</t>
    </r>
  </si>
  <si>
    <t>- ¾Ý»ñ·»ïÇÏ Í³é³ÛáõÃÛáõÝÝ»ñ</t>
  </si>
  <si>
    <t>4212</t>
  </si>
  <si>
    <t>- ÎáÙáõÝ³É Í³é³ÛáõÃÛáõÝÝ»ñ</t>
  </si>
  <si>
    <t>4213</t>
  </si>
  <si>
    <t>- Î³åÇ Í³é³ÛáõÃÛáõÝÝ»ñ</t>
  </si>
  <si>
    <t>4214</t>
  </si>
  <si>
    <t>- ²å³Ñáí³·ñ³Ï³Ý Í³Ëë»ñ</t>
  </si>
  <si>
    <t>4215</t>
  </si>
  <si>
    <t>- ¶áõÛùÇ ¨ ë³ñù³íáñáõÙÝ»ñÇ í³ñÓ³Ï³ÉáõÃÛáõÝ</t>
  </si>
  <si>
    <t>4216</t>
  </si>
  <si>
    <r>
      <t>-</t>
    </r>
    <r>
      <rPr>
        <sz val="10"/>
        <color theme="1"/>
        <rFont val="Sylfaen"/>
        <family val="1"/>
        <charset val="204"/>
      </rPr>
      <t>Արտագերատեսչական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</t>
    </r>
  </si>
  <si>
    <r>
      <t>¶àðÌàôÔàôØÜºðÆ ºì Þðæ²¶²ÚàôÂÚàôÜÜºðÆ Ì²Êêºð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4221+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4222+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4223)</t>
    </r>
  </si>
  <si>
    <t>- Ü»ñùÇÝ ·áñÍáõÕáõÙÝ»ñ</t>
  </si>
  <si>
    <t>4221</t>
  </si>
  <si>
    <t>- ²ñï³ë³ÑÙ³ÝÛ³Ý ·áñÍáõÕáõÙÝ»ñÇ ·Íáí Í³Ëë»ñ</t>
  </si>
  <si>
    <t>4222</t>
  </si>
  <si>
    <r>
      <t>-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տրանսպորտային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</t>
    </r>
  </si>
  <si>
    <r>
      <t>ՊԱՅՄԱՆԱԳՐԱՅԻՆ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ԾԱՌԱՅՈՒԹՅՈՒՆ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ՁԵՌՔ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ԲԵՐՈՒՄ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4231+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4232+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4233+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4234+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4235+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4236+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4237+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4238)</t>
    </r>
  </si>
  <si>
    <t>- ì³ñã³Ï³Ý Í³é³ÛáõÃÛáõÝÝ»ñ</t>
  </si>
  <si>
    <t>4231</t>
  </si>
  <si>
    <t>- Ð³Ù³Ï³ñ·ã³ÛÇÝ Í³é³ÛáõÃÛáõÝÝ»ñ</t>
  </si>
  <si>
    <t>4232</t>
  </si>
  <si>
    <t>- ²ßË³ï³Ï³½ÙÇ Ù³ë­Ý³·Çï³Ï³Ý ½³ñ·³ó­Ù³Ý Í³é³ÛáõÃÛáõÝÝ»ñ</t>
  </si>
  <si>
    <t>4233</t>
  </si>
  <si>
    <t>- î»Õ»Ï³ïí³Ï³Ý Í³é³ÛáõÃÛáõÝÝ»ñ</t>
  </si>
  <si>
    <t>4234</t>
  </si>
  <si>
    <t>- Î³é³í³ñã³Ï³Ý Í³é³ÛáõÃÛáõÝÝ»ñ</t>
  </si>
  <si>
    <t>4235</t>
  </si>
  <si>
    <r>
      <t xml:space="preserve">- </t>
    </r>
    <r>
      <rPr>
        <sz val="10"/>
        <color theme="1"/>
        <rFont val="Sylfaen"/>
        <family val="1"/>
        <charset val="204"/>
      </rPr>
      <t>Կենցաղային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սննդի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ծառայություն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</t>
    </r>
  </si>
  <si>
    <t>- Ü»ñÏ³Û³óáõóã³Ï³Ý Í³Ëë»ñ</t>
  </si>
  <si>
    <t>4237</t>
  </si>
  <si>
    <t>- ÀÝ¹Ñ³Ýáõñ µÝáõÛÃÇ ³ÛÉ Í³é³ÛáõÃÛáõÝÝ»ñ</t>
  </si>
  <si>
    <t>4239</t>
  </si>
  <si>
    <r>
      <t>²ÚÈ Ø²êÜ²¶Æî²Î²Ü Ì²è²ÚàôÂÚàôÜÜºðÆ Òºèø ´ºðàôØ(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4241)</t>
    </r>
  </si>
  <si>
    <t>- Ø³ëÝ³·Çï³Ï³Ý Í³é³ÛáõÃÛáõÝÝ»ñ</t>
  </si>
  <si>
    <t>4241</t>
  </si>
  <si>
    <r>
      <t>ԸՆԹԱՑԻԿ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ՆՈՐՈԳՈՒՄ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ԵՎ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ՊԱՀՊԱՆՈՒՄ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ծառայություններ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և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նյութեր</t>
    </r>
    <r>
      <rPr>
        <b/>
        <sz val="10"/>
        <color theme="1"/>
        <rFont val="Arial LatArm"/>
        <family val="2"/>
      </rPr>
      <t>)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4251+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4252)</t>
    </r>
  </si>
  <si>
    <t>- Þ»Ýù»ñÇ ¨ Ï³éáõÛóÝ»ñÇ ÁÝÃ³óÇÏ Ýáñá·áõÙ ¨ å³Ñå³ÝáõÙ</t>
  </si>
  <si>
    <t>4251</t>
  </si>
  <si>
    <t>- Ø»ù»Ý³Ý»ñÇ ¨ ë³ñù³íáñáõÙÝ»ñÇ ÁÝÃ³óÇÏ Ýáñá·áõÙ ¨ å³Ñå³ÝáõÙ</t>
  </si>
  <si>
    <t>4252</t>
  </si>
  <si>
    <r>
      <t>ՆՅՈՒԹԵՐ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4261+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4262+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4263+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4264+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4265+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4266+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4267+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4268)</t>
    </r>
  </si>
  <si>
    <t>- ¶ñ³ë»ÝÛ³Ï³ÛÇÝ ÝÛáõÃ»ñ ¨ Ñ³·áõëï</t>
  </si>
  <si>
    <t>4261</t>
  </si>
  <si>
    <r>
      <t>-</t>
    </r>
    <r>
      <rPr>
        <sz val="10"/>
        <color theme="1"/>
        <rFont val="Sylfaen"/>
        <family val="1"/>
        <charset val="204"/>
      </rPr>
      <t>Գյուղատնտեսական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ապրանքներ</t>
    </r>
  </si>
  <si>
    <r>
      <t>-</t>
    </r>
    <r>
      <rPr>
        <sz val="10"/>
        <color theme="1"/>
        <rFont val="Sylfaen"/>
        <family val="1"/>
        <charset val="204"/>
      </rPr>
      <t>Վերապատրաստման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ուսուցման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նյութեր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աշխատողների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վերապատրաստում</t>
    </r>
    <r>
      <rPr>
        <sz val="10"/>
        <color theme="1"/>
        <rFont val="Arial LatArm"/>
        <family val="2"/>
      </rPr>
      <t>)</t>
    </r>
  </si>
  <si>
    <t>- îñ³Ýëåáñï³ÛÇÝ ÝÛáõÃ»ñ</t>
  </si>
  <si>
    <t>4264</t>
  </si>
  <si>
    <r>
      <t>-</t>
    </r>
    <r>
      <rPr>
        <sz val="10"/>
        <color theme="1"/>
        <rFont val="Sylfaen"/>
        <family val="1"/>
        <charset val="204"/>
      </rPr>
      <t>Շրջակա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միջավայրի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պաշտպանության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գիտական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նյութեր</t>
    </r>
  </si>
  <si>
    <r>
      <t>-</t>
    </r>
    <r>
      <rPr>
        <sz val="10"/>
        <color theme="1"/>
        <rFont val="Sylfaen"/>
        <family val="1"/>
        <charset val="204"/>
      </rPr>
      <t>Առողջապահական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լաբորատոր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նյութեր</t>
    </r>
  </si>
  <si>
    <t>- Î»Ýó³Õ³ÛÇÝ ¨ Ñ³Ýñ³ÛÇÝ ëÝÝ¹Ç ÝÛáõÃ»ñ</t>
  </si>
  <si>
    <t>4267</t>
  </si>
  <si>
    <t>- Ð³ïáõÏ Ýå³ï³Ï³ÛÇÝ ³ÛÉ ÝÛáõÃ»ñ</t>
  </si>
  <si>
    <t>4269</t>
  </si>
  <si>
    <r>
      <t xml:space="preserve">1.3 </t>
    </r>
    <r>
      <rPr>
        <b/>
        <sz val="10"/>
        <color theme="1"/>
        <rFont val="Sylfaen"/>
        <family val="1"/>
        <charset val="204"/>
      </rPr>
      <t>ՏՈԿՈՍԱՎՃԱՐՆԵՐ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4310+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4320+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4330)</t>
    </r>
  </si>
  <si>
    <r>
      <t>ՆԵՐՔԻՆ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ՏՈԿՈՍԱՎՃԱՐՆԵՐ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4311+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4312)</t>
    </r>
  </si>
  <si>
    <r>
      <t>Ներքին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արժեթղթերի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տոկոսավճարներ</t>
    </r>
  </si>
  <si>
    <r>
      <t>-</t>
    </r>
    <r>
      <rPr>
        <sz val="10"/>
        <color theme="1"/>
        <rFont val="Sylfaen"/>
        <family val="1"/>
        <charset val="204"/>
      </rPr>
      <t>Ներքին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վարկերի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տոկոսավճարներ</t>
    </r>
  </si>
  <si>
    <r>
      <t>ԱՐՏԱՔԻՆ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ՏՈԿՈՍԱՎ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ՃԱՐ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4321+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4322)</t>
    </r>
  </si>
  <si>
    <r>
      <t>-</t>
    </r>
    <r>
      <rPr>
        <sz val="10"/>
        <color theme="1"/>
        <rFont val="Sylfaen"/>
        <family val="1"/>
        <charset val="204"/>
      </rPr>
      <t>Արտաքին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արժեթղթերի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գծով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տոկոսավճարներ</t>
    </r>
  </si>
  <si>
    <t>- ²ñï³ùÇÝ í³ñÏ»ñÇ ·Íáí ïáÏáë³í×³ñÝ»ñ</t>
  </si>
  <si>
    <t>4422</t>
  </si>
  <si>
    <r>
      <t>ՓՈԽԱՌՈՒԹՅՈՒՆՆԵՐԻ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ՀԵՏ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ԿԱՊՎԱԾ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ՎՃԱՐՆԵՐ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4331+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4332+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4333)</t>
    </r>
  </si>
  <si>
    <r>
      <t>-</t>
    </r>
    <r>
      <rPr>
        <sz val="10"/>
        <color theme="1"/>
        <rFont val="Sylfaen"/>
        <family val="1"/>
        <charset val="204"/>
      </rPr>
      <t>Փոխանակման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կուրսերի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բացասական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տարբերություն</t>
    </r>
  </si>
  <si>
    <r>
      <t>-</t>
    </r>
    <r>
      <rPr>
        <sz val="10"/>
        <color theme="1"/>
        <rFont val="Sylfaen"/>
        <family val="1"/>
        <charset val="204"/>
      </rPr>
      <t>Տույժեր</t>
    </r>
  </si>
  <si>
    <r>
      <t>-</t>
    </r>
    <r>
      <rPr>
        <sz val="10"/>
        <color theme="1"/>
        <rFont val="Sylfaen"/>
        <family val="1"/>
        <charset val="204"/>
      </rPr>
      <t>Փոխառությունների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գծով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տուրքեր</t>
    </r>
  </si>
  <si>
    <r>
      <t xml:space="preserve">1.4 </t>
    </r>
    <r>
      <rPr>
        <b/>
        <sz val="10"/>
        <color theme="1"/>
        <rFont val="Sylfaen"/>
        <family val="1"/>
        <charset val="204"/>
      </rPr>
      <t>ՍՈՒԲՍԻԴԻԱՆԵՐ</t>
    </r>
    <r>
      <rPr>
        <b/>
        <sz val="10"/>
        <color theme="1"/>
        <rFont val="Arial LatArm"/>
        <family val="2"/>
      </rPr>
      <t xml:space="preserve"> 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4410+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4420)</t>
    </r>
  </si>
  <si>
    <r>
      <t>ՍՈՒԲՍԻԴԻԱՆԵՐ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ՊԵՏԱԿԱՆ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ՀԱՄԱՅՆՔԱՅԻՆ</t>
    </r>
    <r>
      <rPr>
        <b/>
        <sz val="10"/>
        <color theme="1"/>
        <rFont val="Arial LatArm"/>
        <family val="2"/>
      </rPr>
      <t xml:space="preserve">) </t>
    </r>
    <r>
      <rPr>
        <b/>
        <sz val="10"/>
        <color theme="1"/>
        <rFont val="Sylfaen"/>
        <family val="1"/>
        <charset val="204"/>
      </rPr>
      <t>ԿԱԶՄԱԿԵՐՊՈՒԹՅՈՒՆՆԵՐԻՆ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4411+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4412)</t>
    </r>
  </si>
  <si>
    <t>- êáõµëÇ¹Ç³Ý»ñ áã ýÇÝ³Ýë³Ï³Ý å»ï³Ï³Ý (Ñ³Ù³ÛÝù³ÛÇÝ) Ï³½Ù³Ï»ñåáõÃÛáõÝÝ»ñÇÝ</t>
  </si>
  <si>
    <t>4511</t>
  </si>
  <si>
    <r>
      <t>-</t>
    </r>
    <r>
      <rPr>
        <sz val="10"/>
        <color theme="1"/>
        <rFont val="Sylfaen"/>
        <family val="1"/>
        <charset val="204"/>
      </rPr>
      <t>Սուբսիդիաներ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պետական</t>
    </r>
    <r>
      <rPr>
        <sz val="10"/>
        <color theme="1"/>
        <rFont val="Arial LatArm"/>
        <family val="2"/>
      </rPr>
      <t xml:space="preserve"> (h</t>
    </r>
    <r>
      <rPr>
        <sz val="10"/>
        <color theme="1"/>
        <rFont val="Sylfaen"/>
        <family val="1"/>
        <charset val="204"/>
      </rPr>
      <t>ամայնքային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կազմակերպություններին</t>
    </r>
  </si>
  <si>
    <t>êàô´êÆ¸Æ²Üºð àâ äºî²Î²Ü (àâ Ð²Ø²ÚÜø²ÚÆÜ) Î²¼Ø²ÎºðäàôÂÚàôÜÜºðÆÜ</t>
  </si>
  <si>
    <t>- êáõµëÇ¹Ç³Ý»ñ áã  å»ï³Ï³Ý (áã Ñ³Ù³ÛÝ­ù³ÛÇÝ) áã ýÇÝ³Ýë³Ï³Ý Ï³½Ù³Ï»ñåáõÃÛáõÝÝ»ñÇÝ</t>
  </si>
  <si>
    <t>4521</t>
  </si>
  <si>
    <r>
      <t>-</t>
    </r>
    <r>
      <rPr>
        <sz val="10"/>
        <color theme="1"/>
        <rFont val="Sylfaen"/>
        <family val="1"/>
        <charset val="204"/>
      </rPr>
      <t>Սուբսիդիաներ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h</t>
    </r>
    <r>
      <rPr>
        <sz val="10"/>
        <color theme="1"/>
        <rFont val="Sylfaen"/>
        <family val="1"/>
        <charset val="204"/>
      </rPr>
      <t>ամայն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քային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ֆինանսական</t>
    </r>
    <r>
      <rPr>
        <sz val="10"/>
        <color theme="1"/>
        <rFont val="Arial LatArm"/>
        <family val="2"/>
      </rPr>
      <t xml:space="preserve">  </t>
    </r>
    <r>
      <rPr>
        <sz val="10"/>
        <color theme="1"/>
        <rFont val="Sylfaen"/>
        <family val="1"/>
        <charset val="204"/>
      </rPr>
      <t>կազմակերպություններին</t>
    </r>
  </si>
  <si>
    <r>
      <t xml:space="preserve">1.5 </t>
    </r>
    <r>
      <rPr>
        <b/>
        <sz val="10"/>
        <color theme="1"/>
        <rFont val="Sylfaen"/>
        <family val="1"/>
        <charset val="204"/>
      </rPr>
      <t>ԴՐԱՄԱՇՆՈՐՀՆԵՐ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4510+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4520+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4530+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4540)</t>
    </r>
  </si>
  <si>
    <r>
      <t>այդ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թվում</t>
    </r>
  </si>
  <si>
    <r>
      <t>ԴՐԱՄԱՇՆՈՐՀՆԵՐ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ՕՏԱՐ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ԵՐԿՐՅԱ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ԿԱՌԱ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ՎԱ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ՐՈՒԹՅՈՒՆՆԵՐԻՆ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4511+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4512)</t>
    </r>
  </si>
  <si>
    <r>
      <t>-</t>
    </r>
    <r>
      <rPr>
        <sz val="10"/>
        <color theme="1"/>
        <rFont val="Sylfaen"/>
        <family val="1"/>
        <charset val="204"/>
      </rPr>
      <t>Ընթացիկ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դրամաշնորհներ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օտարերկրյա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կառավարություններին</t>
    </r>
  </si>
  <si>
    <r>
      <t>-</t>
    </r>
    <r>
      <rPr>
        <sz val="10"/>
        <color theme="1"/>
        <rFont val="Sylfaen"/>
        <family val="1"/>
        <charset val="204"/>
      </rPr>
      <t>Կապիտալ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դրամաշնորհներ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օտարերկրյա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կառավարություններին</t>
    </r>
  </si>
  <si>
    <r>
      <t>ԴՐԱՄԱՇՆՈՐՀՆԵՐ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ՄԻՋԱԶԳԱՅԻՆ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ԿԱԶՄԱԿԵՐՊՈՒԹՅՈՒՆՆԵՐԻՆ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4521+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4522)</t>
    </r>
  </si>
  <si>
    <t>որից՝</t>
  </si>
  <si>
    <r>
      <t>-</t>
    </r>
    <r>
      <rPr>
        <sz val="10"/>
        <color theme="1"/>
        <rFont val="Sylfaen"/>
        <family val="1"/>
        <charset val="204"/>
      </rPr>
      <t>Ընթացիկ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դրամաշնորհներ</t>
    </r>
    <r>
      <rPr>
        <sz val="10"/>
        <color theme="1"/>
        <rFont val="Arial LatArm"/>
        <family val="2"/>
      </rPr>
      <t xml:space="preserve">  </t>
    </r>
    <r>
      <rPr>
        <sz val="10"/>
        <color theme="1"/>
        <rFont val="Sylfaen"/>
        <family val="1"/>
        <charset val="204"/>
      </rPr>
      <t>միջազգային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կազմակերպություններին</t>
    </r>
  </si>
  <si>
    <r>
      <t>-</t>
    </r>
    <r>
      <rPr>
        <sz val="10"/>
        <color theme="1"/>
        <rFont val="Sylfaen"/>
        <family val="1"/>
        <charset val="204"/>
      </rPr>
      <t>Կապիտալ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դրամաշնորհներ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միջազգային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կազմակերպություններին</t>
    </r>
  </si>
  <si>
    <r>
      <t>ԸՆԹԱՑԻԿ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ԴՐԱՄԱՇՆՈՐՀՆԵՐ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ՊԵՏԱԿԱՆ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ՀԱՏՎԱԾԻ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ՄԱԿԱՐԴԱԿՆԵՐԻՆ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4531+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4532+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4533)</t>
    </r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</si>
  <si>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</si>
  <si>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</si>
  <si>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</si>
  <si>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</si>
  <si>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r>
      <t xml:space="preserve">- 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ընթացիկ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դրամաշնորհներ</t>
    </r>
  </si>
  <si>
    <r>
      <t>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4534+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4535 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4536)</t>
    </r>
  </si>
  <si>
    <r>
      <t>-</t>
    </r>
    <r>
      <rPr>
        <sz val="10"/>
        <color theme="1"/>
        <rFont val="Sylfaen"/>
        <family val="1"/>
        <charset val="204"/>
      </rPr>
      <t>ՀՀ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համայնքներին</t>
    </r>
  </si>
  <si>
    <r>
      <t xml:space="preserve">- </t>
    </r>
    <r>
      <rPr>
        <sz val="10"/>
        <color theme="1"/>
        <rFont val="Sylfaen"/>
        <family val="1"/>
        <charset val="204"/>
      </rPr>
      <t>ՀՀ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բյուջեին</t>
    </r>
  </si>
  <si>
    <t>- ²ÛÉ ÁÝÃ³óÇÏ ¹ñ³Ù³ßÝáñÑÝ»ñ</t>
  </si>
  <si>
    <t>4639</t>
  </si>
  <si>
    <r>
      <t>ԿԱՊԻՏԱԼ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ԴՐԱՄԱՇՆՈՐՀՆԵՐ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ՊԵՏԱԿԱՆ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ՀԱՏՎԱԾԻ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ՄԱԿԱՐԴԱԿՆԵՐԻՆ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4541+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4542+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4543)</t>
    </r>
  </si>
  <si>
    <r>
      <t>-</t>
    </r>
    <r>
      <rPr>
        <sz val="10"/>
        <color theme="1"/>
        <rFont val="Sylfaen"/>
        <family val="1"/>
        <charset val="204"/>
      </rPr>
      <t>Կապիտալ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դրամաշ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նորհներ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առևտ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կազմակերպու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թյուն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ներին</t>
    </r>
  </si>
  <si>
    <r>
      <t>-</t>
    </r>
    <r>
      <rPr>
        <sz val="10"/>
        <color theme="1"/>
        <rFont val="Sylfaen"/>
        <family val="1"/>
        <charset val="204"/>
      </rPr>
      <t>Կապիտալ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դրամաշ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նորհներ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համայնքների</t>
    </r>
    <r>
      <rPr>
        <sz val="10"/>
        <color theme="1"/>
        <rFont val="Arial LatArm"/>
        <family val="2"/>
      </rPr>
      <t xml:space="preserve">  </t>
    </r>
    <r>
      <rPr>
        <sz val="10"/>
        <color theme="1"/>
        <rFont val="Sylfaen"/>
        <family val="1"/>
        <charset val="204"/>
      </rPr>
      <t>առևտ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կազմակերպու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թյուններին</t>
    </r>
  </si>
  <si>
    <r>
      <t>-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կապիտալ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դրամաշնորհներ</t>
    </r>
  </si>
  <si>
    <r>
      <t>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4544+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4545 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4546)</t>
    </r>
  </si>
  <si>
    <t>որից</t>
  </si>
  <si>
    <t>այլ</t>
  </si>
  <si>
    <r>
      <t xml:space="preserve">1.6 </t>
    </r>
    <r>
      <rPr>
        <b/>
        <sz val="10"/>
        <color theme="1"/>
        <rFont val="Sylfaen"/>
        <family val="1"/>
        <charset val="204"/>
      </rPr>
      <t>ՍՈՑԻԱԼԱԿԱՆ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ՆՊԱՍՏՆԵՐ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ԵՎ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ԿԵՆՍԱԹՈՇԱԿՆԵՐ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4610+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4630+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4640)</t>
    </r>
  </si>
  <si>
    <t> 4610</t>
  </si>
  <si>
    <r>
      <t>ՍՈՑԻԱԼԱԿԱՆ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ԱՊԱՀՈՎՈՒ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ԹՅԱՆ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ՆՊԱՍՏՆԵՐ</t>
    </r>
  </si>
  <si>
    <t> x</t>
  </si>
  <si>
    <r>
      <t xml:space="preserve">- </t>
    </r>
    <r>
      <rPr>
        <sz val="10"/>
        <color theme="1"/>
        <rFont val="Sylfaen"/>
        <family val="1"/>
        <charset val="204"/>
      </rPr>
      <t>Տնային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տնտեսություններին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վճարվող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սոցիալական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ապահովության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վճարներ</t>
    </r>
  </si>
  <si>
    <r>
      <t xml:space="preserve">- </t>
    </r>
    <r>
      <rPr>
        <sz val="10"/>
        <color theme="1"/>
        <rFont val="Sylfaen"/>
        <family val="1"/>
        <charset val="204"/>
      </rPr>
      <t>Սոցիալական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ապահովության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բնեղեն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նպաստներ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ծառայություններ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մատուցողներին</t>
    </r>
  </si>
  <si>
    <r>
      <t>ՍՈՑԻԱԼԱԿԱՆ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ՕԳՆՈՒ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ԹՅԱՆ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ԴՐԱՄԱԿԱՆ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ԱՐՏԱՀԱՅՏՈՒԹՅԱՄԲ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ՆՊԱՍՏՆԵՐ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ԲՅՈՒ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ՋԵԻՑ</t>
    </r>
    <r>
      <rPr>
        <b/>
        <sz val="10"/>
        <color theme="1"/>
        <rFont val="Arial LatArm"/>
        <family val="2"/>
      </rPr>
      <t>)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4631+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4632+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4633+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4634)</t>
    </r>
  </si>
  <si>
    <r>
      <t>-</t>
    </r>
    <r>
      <rPr>
        <sz val="10"/>
        <color theme="1"/>
        <rFont val="Sylfaen"/>
        <family val="1"/>
        <charset val="204"/>
      </rPr>
      <t>Կրթական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մշակութային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սպորտային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նպաստ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բյուջեից</t>
    </r>
  </si>
  <si>
    <t>4727</t>
  </si>
  <si>
    <t>- ´Ý³Ï³ñ³Ý³ÛÇÝ Ýå³ëïÝ»ñ µÛáõç»Çó</t>
  </si>
  <si>
    <t>4728</t>
  </si>
  <si>
    <t>- ²ÛÉ Ýå³ëïÝ»ñ µÛáõç»Çó</t>
  </si>
  <si>
    <t>4729</t>
  </si>
  <si>
    <r>
      <t>ԿԵՆՍԱԹՈՇԱԿՆԵՐ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4641)</t>
    </r>
  </si>
  <si>
    <r>
      <t>-</t>
    </r>
    <r>
      <rPr>
        <sz val="10"/>
        <color theme="1"/>
        <rFont val="Sylfaen"/>
        <family val="1"/>
        <charset val="204"/>
      </rPr>
      <t>Կենսաթոշակներ</t>
    </r>
  </si>
  <si>
    <r>
      <t xml:space="preserve">1.7 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ԾԱԽՍԵՐ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4710+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4720+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4730+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4740+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4750+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4760+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4770)</t>
    </r>
  </si>
  <si>
    <r>
      <t>ՆՎԻՐԱՏՎՈՒԹՅՈՒՆՆԵՐ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ՈՉ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ԿԱՌԱՎԱՐԱԿԱՆ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ՀԱՍԱՐԱԿԱԿԱՆ</t>
    </r>
    <r>
      <rPr>
        <b/>
        <sz val="10"/>
        <color theme="1"/>
        <rFont val="Arial LatArm"/>
        <family val="2"/>
      </rPr>
      <t xml:space="preserve">) </t>
    </r>
    <r>
      <rPr>
        <b/>
        <sz val="10"/>
        <color theme="1"/>
        <rFont val="Sylfaen"/>
        <family val="1"/>
        <charset val="204"/>
      </rPr>
      <t>ԿԱԶՄԱԿԵՐՊՈՒԹՅՈՒՆՆԵՐԻՆ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4711+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4712)</t>
    </r>
  </si>
  <si>
    <r>
      <t xml:space="preserve">- </t>
    </r>
    <r>
      <rPr>
        <sz val="10"/>
        <color theme="1"/>
        <rFont val="Sylfaen"/>
        <family val="1"/>
        <charset val="204"/>
      </rPr>
      <t>Տնային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տնտեսություն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ծառայություններ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մատուցող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շահույթ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չհետապնդող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պություններին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նվիրատվություններ</t>
    </r>
  </si>
  <si>
    <t>4811</t>
  </si>
  <si>
    <t>- ÜíÇñ³ïíáõÃÛáõÝÝ»ñ ³ÛÉ ß³ÑáõÛÃ ãÑ»ï³åÝ¹áÕ Ï³½Ù³Ï»ñåáõÃÛáõÝÝ»ñÇÝ</t>
  </si>
  <si>
    <t>4819</t>
  </si>
  <si>
    <r>
      <t>ՀԱՐԿԵՐ</t>
    </r>
    <r>
      <rPr>
        <b/>
        <sz val="10"/>
        <color theme="1"/>
        <rFont val="Arial LatArm"/>
        <family val="2"/>
      </rPr>
      <t xml:space="preserve">, </t>
    </r>
    <r>
      <rPr>
        <b/>
        <sz val="10"/>
        <color theme="1"/>
        <rFont val="Sylfaen"/>
        <family val="1"/>
        <charset val="204"/>
      </rPr>
      <t>ՊԱՐՏԱԴԻՐ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ՎՃԱՐՆԵՐ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ԵՎ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ՏՈՒՅԺԵՐ</t>
    </r>
    <r>
      <rPr>
        <b/>
        <sz val="10"/>
        <color theme="1"/>
        <rFont val="Arial LatArm"/>
        <family val="2"/>
      </rPr>
      <t xml:space="preserve">, </t>
    </r>
    <r>
      <rPr>
        <b/>
        <sz val="10"/>
        <color theme="1"/>
        <rFont val="Sylfaen"/>
        <family val="1"/>
        <charset val="204"/>
      </rPr>
      <t>ՈՐՈՆՔ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ԿԱՌԱՎԱՐՄԱՆ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ՏԱՐԲԵՐ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ՄԱԿԱՐԴԱԿՆԵՐԻ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ԿՈՂՄԻՑ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ԿԻՐԱՌՎՈՒՄ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ԵՆ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ՄԻՄՅԱՆՑ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ՆԿԱՏՄԱՄԲ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4721+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4722+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4723+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4724)</t>
    </r>
  </si>
  <si>
    <r>
      <t>-</t>
    </r>
    <r>
      <rPr>
        <sz val="10"/>
        <color theme="1"/>
        <rFont val="Sylfaen"/>
        <family val="1"/>
        <charset val="204"/>
      </rPr>
      <t>Աշխատավարձի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ֆոնդ</t>
    </r>
  </si>
  <si>
    <r>
      <t>-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հարկեր</t>
    </r>
  </si>
  <si>
    <t>- ä³ñï³¹Çñ í×³ñÝ»ñ</t>
  </si>
  <si>
    <t>4823</t>
  </si>
  <si>
    <r>
      <t>-</t>
    </r>
    <r>
      <rPr>
        <sz val="10"/>
        <color theme="1"/>
        <rFont val="Sylfaen"/>
        <family val="1"/>
        <charset val="204"/>
      </rP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հատվածի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տարբեր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մակարդակների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կողմից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միմյանց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նկատմամբ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կիրառվող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տույժեր</t>
    </r>
  </si>
  <si>
    <r>
      <t>ԴԱՏԱՐԱՆՆԵՐԻ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ԿՈՂՄԻՑ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ՆՇԱՆԱԿՎԱԾ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ՏՈՒՅԺԵՐ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ԵՎ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ՏՈՒԳԱՆՔՆԵՐ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4731)</t>
    </r>
  </si>
  <si>
    <r>
      <t>-</t>
    </r>
    <r>
      <rPr>
        <sz val="10"/>
        <color theme="1"/>
        <rFont val="Sylfaen"/>
        <family val="1"/>
        <charset val="204"/>
      </rPr>
      <t>Դատարանների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կողմից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նշանակված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տույժեր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տուգանքներ</t>
    </r>
  </si>
  <si>
    <r>
      <t>ԲՆԱԿԱՆ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ԱՂԵՏՆԵՐԻՑ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ԿԱՄ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ԲՆԱԿԱՆ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ՊԱՏՃԱՌՆԵՐՈՎ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ԱՌԱ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ՋԱՑԱԾ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ՎՆԱՍ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ԿԱՄ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ՎՆԱՍՎԱԾ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ՔՆԵՐԻ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ՎԵՐԱԿԱՆԳՆՈՒՄ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4741+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4742)</t>
    </r>
  </si>
  <si>
    <r>
      <t>-</t>
    </r>
    <r>
      <rPr>
        <sz val="10"/>
        <color theme="1"/>
        <rFont val="Sylfaen"/>
        <family val="1"/>
        <charset val="204"/>
      </rPr>
      <t>Բնական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աղետներից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առաջացած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վնասվածք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վնասների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վերականգնում</t>
    </r>
  </si>
  <si>
    <r>
      <t>-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պատճառնե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վնասվածք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վերականգնում</t>
    </r>
  </si>
  <si>
    <r>
      <t>ԱՌԱՎԱՐՄԱՆ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ՄԱՐՄԻՆ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ԳՈՐԾՈՒՆԵՈՒ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ԹՅԱՆ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ՀԵՏԵՎԱՆՔՈՎ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ԱՌԱՋԱՑԱԾ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ՎՆԱՍ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ԿԱՄ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ՎՆԱՍՎԱԾ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ՔՆԵՐԻ</t>
    </r>
    <r>
      <rPr>
        <b/>
        <sz val="10"/>
        <color theme="1"/>
        <rFont val="Arial LatArm"/>
        <family val="2"/>
      </rPr>
      <t xml:space="preserve">  </t>
    </r>
    <r>
      <rPr>
        <b/>
        <sz val="10"/>
        <color theme="1"/>
        <rFont val="Sylfaen"/>
        <family val="1"/>
        <charset val="204"/>
      </rPr>
      <t>ՎԵՐԱԿԱՆԳ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ՆՈՒՄ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4751)</t>
    </r>
  </si>
  <si>
    <r>
      <t>-</t>
    </r>
    <r>
      <rPr>
        <sz val="10"/>
        <color theme="1"/>
        <rFont val="Sylfaen"/>
        <family val="1"/>
        <charset val="204"/>
      </rPr>
      <t>Կառավարման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մարմին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գործունեության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հետևանքով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առաջացած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վնասվածքների</t>
    </r>
    <r>
      <rPr>
        <sz val="10"/>
        <color theme="1"/>
        <rFont val="Arial LatArm"/>
        <family val="2"/>
      </rPr>
      <t xml:space="preserve"> 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վնասների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վերականգնում</t>
    </r>
  </si>
  <si>
    <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ԾԱԽՍԵՐ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4761)</t>
    </r>
  </si>
  <si>
    <t>- ²ÛÉ Í³Ëë»ñ</t>
  </si>
  <si>
    <t>4861</t>
  </si>
  <si>
    <t>ä²Ðàôêî²ÚÆÜ ØÆæàòÜºð</t>
  </si>
  <si>
    <t>- ä³Ñáõëï³ÛÇÝ ÙÇçáóÝ»ñ</t>
  </si>
  <si>
    <t>4891</t>
  </si>
  <si>
    <t>³Û¹ ÃíáõÙ` Ñ³Ù³ÛÝùÇ µÛáõç»Ç í³ñã³Ï³Ý Ù³ëÇ å³Ñáõëï³ÛÇÝ ýáÝ¹Çó ýáÝ¹³ÛÇÝ Ù³ë Ï³ï³ñíáÕ Ñ³ïÏ³óáõÙÝ»ñÁ</t>
  </si>
  <si>
    <r>
      <t>Բ</t>
    </r>
    <r>
      <rPr>
        <b/>
        <sz val="10"/>
        <color theme="1"/>
        <rFont val="Arial LatArm"/>
        <family val="2"/>
      </rPr>
      <t xml:space="preserve">. </t>
    </r>
    <r>
      <rPr>
        <b/>
        <sz val="10"/>
        <color theme="1"/>
        <rFont val="Sylfaen"/>
        <family val="1"/>
        <charset val="204"/>
      </rPr>
      <t>ՈՉ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ՖԻՆԱՆՍԱԿԱՆ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ԱԿՏԻՎՆԵՐԻ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ԳԾՈՎ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ԾԱԽՍԵՐ</t>
    </r>
  </si>
  <si>
    <r>
      <t>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5100+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5200+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5300+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5400)</t>
    </r>
  </si>
  <si>
    <r>
      <t xml:space="preserve">1.1. </t>
    </r>
    <r>
      <rPr>
        <b/>
        <sz val="10"/>
        <color theme="1"/>
        <rFont val="Sylfaen"/>
        <family val="1"/>
        <charset val="204"/>
      </rPr>
      <t>ՀԻՄՆԱԿԱՆ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ՄԻՋՈՑՆԵՐ</t>
    </r>
  </si>
  <si>
    <r>
      <t>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5110+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5120+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5130)</t>
    </r>
  </si>
  <si>
    <r>
      <t>ՇԵՆՔԵՐ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ԵՎ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ՇԻՆՈՒԹՅՈՒՆՆԵՐ</t>
    </r>
  </si>
  <si>
    <r>
      <t>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5111+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5112+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5113)</t>
    </r>
  </si>
  <si>
    <r>
      <t xml:space="preserve">- </t>
    </r>
    <r>
      <rPr>
        <sz val="10"/>
        <color theme="1"/>
        <rFont val="Sylfaen"/>
        <family val="1"/>
        <charset val="204"/>
      </rPr>
      <t>Շենքերի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շինությունների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ձեռք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բերում</t>
    </r>
  </si>
  <si>
    <t>- Þ»Ýù»ñÇ ¨ ßÇÝáõÃÛáõÝÝ»ñÇ Ï³éáõóáõÙ</t>
  </si>
  <si>
    <t>5112</t>
  </si>
  <si>
    <t>- Þ»Ýù»ñÇ ¨ ßÇÝáõÃÛáõÝÝ»ñÇ Ï³åÇï³É í»ñ³Ýáñá·áõÙ</t>
  </si>
  <si>
    <t>5113</t>
  </si>
  <si>
    <r>
      <t>ՄԵՔԵՆԱՆԵՐ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ԵՎ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ՍԱՐՔԱՎՈՐՈՒՄՆԵՐ</t>
    </r>
  </si>
  <si>
    <r>
      <t>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5121+ 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5122+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5123)</t>
    </r>
  </si>
  <si>
    <t>- îñ³Ýëåáñï³ÛÇÝ ë³ñù³íáñáõÙÝ»ñ</t>
  </si>
  <si>
    <t>5121</t>
  </si>
  <si>
    <t>- ì³ñã³Ï³Ý ë³ñù³íáñáõÙÝ»ñ</t>
  </si>
  <si>
    <t>5122</t>
  </si>
  <si>
    <t>- ²ÛÉ Ù»ù»Ý³Ý»ñ ¨ ë³ñù³íáñáõÙÝ»ñ</t>
  </si>
  <si>
    <t>5129</t>
  </si>
  <si>
    <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ՀԻՄՆԱԿԱՆ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ՄԻՋՈՑՆԵՐ</t>
    </r>
  </si>
  <si>
    <r>
      <t>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5131+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5132+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5133+ 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5134)</t>
    </r>
  </si>
  <si>
    <r>
      <t>-</t>
    </r>
    <r>
      <rPr>
        <sz val="10"/>
        <color theme="1"/>
        <rFont val="Sylfaen"/>
        <family val="1"/>
        <charset val="204"/>
      </rPr>
      <t>Աճեցվող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ակտիվներ</t>
    </r>
  </si>
  <si>
    <t>- àã ÝÛáõÃ³Ï³Ý ÑÇÙÝ³Ï³Ý ÙÇçáóÝ»ñ</t>
  </si>
  <si>
    <t>5132</t>
  </si>
  <si>
    <r>
      <t xml:space="preserve">-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միջոցներ</t>
    </r>
  </si>
  <si>
    <t>5134</t>
  </si>
  <si>
    <r>
      <t xml:space="preserve">1.2 </t>
    </r>
    <r>
      <rPr>
        <b/>
        <sz val="10"/>
        <color theme="1"/>
        <rFont val="Sylfaen"/>
        <family val="1"/>
        <charset val="204"/>
      </rPr>
      <t>ՊԱՇԱՐՆԵՐ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5211+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5221+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5231+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5241)</t>
    </r>
  </si>
  <si>
    <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թվում</t>
    </r>
    <r>
      <rPr>
        <sz val="10"/>
        <color theme="1"/>
        <rFont val="Arial LatArm"/>
        <family val="2"/>
      </rPr>
      <t>`</t>
    </r>
  </si>
  <si>
    <r>
      <t xml:space="preserve">- </t>
    </r>
    <r>
      <rPr>
        <sz val="10"/>
        <color theme="1"/>
        <rFont val="Sylfaen"/>
        <family val="1"/>
        <charset val="204"/>
      </rPr>
      <t>Համայնքային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նշանակության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ռազմավարական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պաշարներ</t>
    </r>
  </si>
  <si>
    <r>
      <t xml:space="preserve">- </t>
    </r>
    <r>
      <rPr>
        <sz val="10"/>
        <color theme="1"/>
        <rFont val="Sylfaen"/>
        <family val="1"/>
        <charset val="204"/>
      </rPr>
      <t>Նյութեր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պարագաներ</t>
    </r>
  </si>
  <si>
    <r>
      <t xml:space="preserve">- </t>
    </r>
    <r>
      <rPr>
        <sz val="10"/>
        <color theme="1"/>
        <rFont val="Sylfaen"/>
        <family val="1"/>
        <charset val="204"/>
      </rPr>
      <t>Վերավաճառքի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նախատեսված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ապրանքներ</t>
    </r>
  </si>
  <si>
    <r>
      <t>-</t>
    </r>
    <r>
      <rPr>
        <sz val="10"/>
        <color theme="1"/>
        <rFont val="Sylfaen"/>
        <family val="1"/>
        <charset val="204"/>
      </rPr>
      <t>Սպառման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նպատակով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պահվող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պաշարներ</t>
    </r>
  </si>
  <si>
    <r>
      <t xml:space="preserve">1.3 </t>
    </r>
    <r>
      <rPr>
        <b/>
        <sz val="10"/>
        <color theme="1"/>
        <rFont val="Sylfaen"/>
        <family val="1"/>
        <charset val="204"/>
      </rPr>
      <t>ԲԱՐՁՐԱՐԺԵՔ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ԱԿՏԻՎՆԵՐ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5311)</t>
    </r>
  </si>
  <si>
    <r>
      <t>-</t>
    </r>
    <r>
      <rPr>
        <sz val="10"/>
        <color theme="1"/>
        <rFont val="Sylfaen"/>
        <family val="1"/>
        <charset val="204"/>
      </rPr>
      <t>Բարձրարժեք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ակտիվներ</t>
    </r>
  </si>
  <si>
    <r>
      <t xml:space="preserve">1.4 </t>
    </r>
    <r>
      <rPr>
        <b/>
        <sz val="10"/>
        <color theme="1"/>
        <rFont val="Sylfaen"/>
        <family val="1"/>
        <charset val="204"/>
      </rPr>
      <t>ՉԱՐՏԱԴՐՎԱԾ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ԱԿՏԻՎՆԵՐ</t>
    </r>
  </si>
  <si>
    <r>
      <t>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5411+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5421+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5431+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5441)</t>
    </r>
  </si>
  <si>
    <r>
      <t>-</t>
    </r>
    <r>
      <rPr>
        <sz val="10"/>
        <color theme="1"/>
        <rFont val="Sylfaen"/>
        <family val="1"/>
        <charset val="204"/>
      </rPr>
      <t>Հող</t>
    </r>
  </si>
  <si>
    <r>
      <t>-</t>
    </r>
    <r>
      <rPr>
        <sz val="10"/>
        <color theme="1"/>
        <rFont val="Sylfaen"/>
        <family val="1"/>
        <charset val="204"/>
      </rPr>
      <t>Ընդերքային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ակտիվներ</t>
    </r>
  </si>
  <si>
    <r>
      <t>-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ծագում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ունեցող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ակտիվներ</t>
    </r>
  </si>
  <si>
    <r>
      <t>-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չարտադրված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ակտիվներ</t>
    </r>
  </si>
  <si>
    <r>
      <t xml:space="preserve">1.5 </t>
    </r>
    <r>
      <rPr>
        <b/>
        <sz val="10"/>
        <color theme="1"/>
        <rFont val="Sylfaen"/>
        <family val="1"/>
        <charset val="204"/>
      </rPr>
      <t>Համաֆինասն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սավոր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մամբ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իրականացվող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ծրագրեր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եւ</t>
    </r>
    <r>
      <rPr>
        <b/>
        <sz val="10"/>
        <color theme="1"/>
        <rFont val="Arial LatArm"/>
        <family val="2"/>
      </rPr>
      <t xml:space="preserve"> /</t>
    </r>
    <r>
      <rPr>
        <b/>
        <sz val="10"/>
        <color theme="1"/>
        <rFont val="Sylfaen"/>
        <family val="1"/>
        <charset val="204"/>
      </rPr>
      <t>կամ</t>
    </r>
    <r>
      <rPr>
        <b/>
        <sz val="10"/>
        <color theme="1"/>
        <rFont val="Arial LatArm"/>
        <family val="2"/>
      </rPr>
      <t>/</t>
    </r>
    <r>
      <rPr>
        <b/>
        <sz val="10"/>
        <color theme="1"/>
        <rFont val="Sylfaen"/>
        <family val="1"/>
        <charset val="204"/>
      </rPr>
      <t>կապի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տալ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ակտիվի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ձեռք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բերում</t>
    </r>
  </si>
  <si>
    <r>
      <t>Համաֆինասնսավորմամբ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իրականացվող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ծրա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գրեր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եւ</t>
    </r>
    <r>
      <rPr>
        <sz val="10"/>
        <color theme="1"/>
        <rFont val="Arial LatArm"/>
        <family val="2"/>
      </rPr>
      <t xml:space="preserve"> /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>/</t>
    </r>
    <r>
      <rPr>
        <sz val="10"/>
        <color theme="1"/>
        <rFont val="Sylfaen"/>
        <family val="1"/>
        <charset val="204"/>
      </rPr>
      <t>կապիտալ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ձեռք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բերում</t>
    </r>
  </si>
  <si>
    <r>
      <t>Գ</t>
    </r>
    <r>
      <rPr>
        <b/>
        <sz val="10"/>
        <color theme="1"/>
        <rFont val="Arial LatArm"/>
        <family val="2"/>
      </rPr>
      <t xml:space="preserve">. </t>
    </r>
    <r>
      <rPr>
        <b/>
        <sz val="10"/>
        <color theme="1"/>
        <rFont val="Sylfaen"/>
        <family val="1"/>
        <charset val="204"/>
      </rPr>
      <t>ՈՉ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ՖԻՆԱՆՍԱԿԱՆ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ԱԿՏԻՎՆԵՐԻ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ԻՐԱՑՈՒՄԻՑ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ՄՈՒՏՔԵՐ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6100+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6200+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6300+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6400) *</t>
    </r>
  </si>
  <si>
    <r>
      <t>ՀԻՄՆԱԿԱՆ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ՄԻՋՈՑՆԵՐԻ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ԻՐԱՑՈՒՄԻՑ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ՄՈՒՏՔԵՐ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6110+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6120+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6130)</t>
    </r>
  </si>
  <si>
    <t>²ÜÞ²ðÄ ¶àôÚøÆ Æð²òàôØÆò Øàôîøºð</t>
  </si>
  <si>
    <t>Þ²ðÄ²Î²Ü ¶àôÚøÆ Æð²òàôØÆò Øàôîøºð</t>
  </si>
  <si>
    <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</si>
  <si>
    <r>
      <t>ՊԱՇԱՐՆԵՐԻ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ԻՐԱՑՈՒՄԻՑ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ՄՈՒՏՔԵՐ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6210+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6220)</t>
    </r>
  </si>
  <si>
    <r>
      <t>ՌԱԶՄԱՎԱՐԱԿԱՆ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ՄԱՅ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ՆՔԱՅԻՆ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ՊԱՇԱՐ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</si>
  <si>
    <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ՊԱՇԱՐՆԵՐԻ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ԻՐԱՑՈՒՄԻՑ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ՄՈՒՏՔԵՐ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6221+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6222+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6223)</t>
    </r>
  </si>
  <si>
    <r>
      <t xml:space="preserve">- </t>
    </r>
    <r>
      <rPr>
        <sz val="10"/>
        <color theme="1"/>
        <rFont val="Sylfaen"/>
        <family val="1"/>
        <charset val="204"/>
      </rPr>
      <t>Արտադրական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պաշարների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</si>
  <si>
    <r>
      <t xml:space="preserve">- </t>
    </r>
    <r>
      <rPr>
        <sz val="10"/>
        <color theme="1"/>
        <rFont val="Sylfaen"/>
        <family val="1"/>
        <charset val="204"/>
      </rPr>
      <t>Վերավաճառքի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ապրանքների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</si>
  <si>
    <r>
      <t xml:space="preserve">- </t>
    </r>
    <r>
      <rPr>
        <sz val="10"/>
        <color theme="1"/>
        <rFont val="Sylfaen"/>
        <family val="1"/>
        <charset val="204"/>
      </rPr>
      <t>Սպառման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նախատեսված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պաշարների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</si>
  <si>
    <r>
      <t>ԲԱՐՁՐԱՐԺԵՔ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ԱԿՏԻՎՆԵՐԻ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ԻՐԱՑՈՒՄԻՑ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ՄՈՒՏՔԵՐ</t>
    </r>
    <r>
      <rPr>
        <b/>
        <sz val="10"/>
        <color theme="1"/>
        <rFont val="Arial LatArm"/>
        <family val="2"/>
      </rPr>
      <t xml:space="preserve">  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 xml:space="preserve"> 6310)</t>
    </r>
  </si>
  <si>
    <r>
      <t>ԲԱՐՁՐԱՐԺԵՔ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</si>
  <si>
    <t>â²ðî²¸ðì²Ì ²ÎîÆìÜºðÆ Æð²òàôØÆò Øàôîøºð</t>
  </si>
  <si>
    <t>ÐàÔÆ Æð²òàôØÆò Øàôîøºð</t>
  </si>
  <si>
    <r>
      <t>ՕԳՏԱԿԱՐ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ՀԱՆԱԾՈՆԵՐԻ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</si>
  <si>
    <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ԾԱԳՈՒՄ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ՈՒՆԵՑՈՂ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</si>
  <si>
    <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ՉԱՐՏԱԴՐՎԱԾ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</si>
  <si>
    <r>
      <t>Հավելված</t>
    </r>
    <r>
      <rPr>
        <sz val="10"/>
        <color theme="1"/>
        <rFont val="Arial LatArm"/>
        <family val="2"/>
      </rPr>
      <t xml:space="preserve"> N 6  </t>
    </r>
  </si>
  <si>
    <r>
      <t>ՀՀ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համայնքների</t>
    </r>
    <r>
      <rPr>
        <sz val="10"/>
        <color theme="1"/>
        <rFont val="Arial LatArm"/>
        <family val="2"/>
      </rPr>
      <t xml:space="preserve"> 2023-2025</t>
    </r>
    <r>
      <rPr>
        <sz val="10"/>
        <color theme="1"/>
        <rFont val="Sylfaen"/>
        <family val="1"/>
        <charset val="204"/>
      </rPr>
      <t>թթ</t>
    </r>
    <r>
      <rPr>
        <sz val="10"/>
        <color theme="1"/>
        <rFont val="Arial LatArm"/>
        <family val="2"/>
      </rPr>
      <t xml:space="preserve">. </t>
    </r>
    <r>
      <rPr>
        <sz val="10"/>
        <color theme="1"/>
        <rFont val="Sylfaen"/>
        <family val="1"/>
        <charset val="204"/>
      </rPr>
      <t>միջնաժամկետ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ծրագրերի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հավելուրդի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դեֆիցիտի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չափը</t>
    </r>
    <r>
      <rPr>
        <sz val="10"/>
        <color theme="1"/>
        <rFont val="Arial LatArm"/>
        <family val="2"/>
      </rPr>
      <t xml:space="preserve"> (h</t>
    </r>
    <r>
      <rPr>
        <sz val="10"/>
        <color theme="1"/>
        <rFont val="Sylfaen"/>
        <family val="1"/>
        <charset val="204"/>
      </rPr>
      <t>ազար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դրամներով</t>
    </r>
    <r>
      <rPr>
        <sz val="10"/>
        <color theme="1"/>
        <rFont val="Arial LatArm"/>
        <family val="2"/>
      </rPr>
      <t>)</t>
    </r>
  </si>
  <si>
    <r>
      <t xml:space="preserve">2021 </t>
    </r>
    <r>
      <rPr>
        <sz val="10"/>
        <color theme="1"/>
        <rFont val="Sylfaen"/>
        <family val="1"/>
        <charset val="204"/>
      </rPr>
      <t>փաստացի</t>
    </r>
  </si>
  <si>
    <t>ÀÜ¸²ØºÜÀ Ð²ìºÈàôð¸À Î²Ø ¸ºüÆòÆîÀ (ä²Î²êàôð¸À)</t>
  </si>
  <si>
    <r>
      <t>Հավելված</t>
    </r>
    <r>
      <rPr>
        <sz val="10"/>
        <color theme="1"/>
        <rFont val="Arial LatArm"/>
        <family val="2"/>
      </rPr>
      <t xml:space="preserve"> N 7  </t>
    </r>
  </si>
  <si>
    <r>
      <t>ՀՀ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համայնքների</t>
    </r>
    <r>
      <rPr>
        <sz val="10"/>
        <color theme="1"/>
        <rFont val="Arial LatArm"/>
        <family val="2"/>
      </rPr>
      <t xml:space="preserve"> 2023-2025</t>
    </r>
    <r>
      <rPr>
        <sz val="10"/>
        <color theme="1"/>
        <rFont val="Sylfaen"/>
        <family val="1"/>
        <charset val="204"/>
      </rPr>
      <t>թթ</t>
    </r>
    <r>
      <rPr>
        <sz val="10"/>
        <color theme="1"/>
        <rFont val="Arial LatArm"/>
        <family val="2"/>
      </rPr>
      <t xml:space="preserve">. </t>
    </r>
    <r>
      <rPr>
        <sz val="10"/>
        <color theme="1"/>
        <rFont val="Sylfaen"/>
        <family val="1"/>
        <charset val="204"/>
      </rPr>
      <t>միջնաժամկետ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ծրագրերի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դեֆիցիտի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պակացուրդի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ֆինանսավորումը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ըստ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աղբյուրների</t>
    </r>
    <r>
      <rPr>
        <sz val="10"/>
        <color theme="1"/>
        <rFont val="Arial LatArm"/>
        <family val="2"/>
      </rPr>
      <t xml:space="preserve">                                                (h</t>
    </r>
    <r>
      <rPr>
        <sz val="10"/>
        <color theme="1"/>
        <rFont val="Sylfaen"/>
        <family val="1"/>
        <charset val="204"/>
      </rPr>
      <t>ազար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դրամներով</t>
    </r>
    <r>
      <rPr>
        <sz val="10"/>
        <color theme="1"/>
        <rFont val="Arial LatArm"/>
        <family val="2"/>
      </rPr>
      <t>)</t>
    </r>
  </si>
  <si>
    <r>
      <t>2021</t>
    </r>
    <r>
      <rPr>
        <sz val="10"/>
        <color theme="1"/>
        <rFont val="Sylfaen"/>
        <family val="1"/>
        <charset val="204"/>
      </rPr>
      <t>փաստացի</t>
    </r>
  </si>
  <si>
    <r>
      <t xml:space="preserve">2022 </t>
    </r>
    <r>
      <rPr>
        <sz val="10"/>
        <color theme="1"/>
        <rFont val="Sylfaen"/>
        <family val="1"/>
        <charset val="204"/>
      </rPr>
      <t>հաստատված</t>
    </r>
  </si>
  <si>
    <r>
      <t xml:space="preserve">2023 </t>
    </r>
    <r>
      <rPr>
        <sz val="10"/>
        <color theme="1"/>
        <rFont val="Sylfaen"/>
        <family val="1"/>
        <charset val="204"/>
      </rPr>
      <t>թվական</t>
    </r>
    <r>
      <rPr>
        <sz val="10"/>
        <color theme="1"/>
        <rFont val="Arial LatArm"/>
        <family val="2"/>
      </rPr>
      <t xml:space="preserve">  </t>
    </r>
    <r>
      <rPr>
        <sz val="10"/>
        <color theme="1"/>
        <rFont val="Sylfaen"/>
        <family val="1"/>
        <charset val="204"/>
      </rPr>
      <t>կանխատեսում</t>
    </r>
  </si>
  <si>
    <t>5 </t>
  </si>
  <si>
    <t>6 </t>
  </si>
  <si>
    <t>ÀÜ¸²ØºÜÀ`</t>
  </si>
  <si>
    <t>². ÜºðøÆÜ ²Ô´ÚàôðÜºð</t>
  </si>
  <si>
    <t>1. öàÊ²èàô ØÆæàòÜºð</t>
  </si>
  <si>
    <t>1.2. ì³ñÏ»ñ ¨ ÷áË³ïíáõÃÛáõÝÝ»ñ (ëï³óáõÙ ¨ Ù³ñáõÙ)</t>
  </si>
  <si>
    <t>1.2.1. ì³ñÏ»ñ</t>
  </si>
  <si>
    <t xml:space="preserve">  - í³ñÏ»ñÇ ëï³óáõÙ</t>
  </si>
  <si>
    <t>³ÛÉ ³ÕµÛáõñÝ»ñÇó</t>
  </si>
  <si>
    <t>2. üÆÜ²Üê²Î²Ü ²ÎîÆìÜºð</t>
  </si>
  <si>
    <t>2.1. ´³ÅÝ»ïáÙë»ñ ¨ Ï³åÇï³ÉáõÙ ³ÛÉ Ù³ëÝ³ÏóáõÃÛáõÝ</t>
  </si>
  <si>
    <t>´³ÅÝ»ïáÙë»ñÇ »í Ï³åÇï³ÉáõÙ ³ÛÉ Ù³ëÝ³ÏóáõÃÛ³Ý Ó»éù µ»ñáõÙ</t>
  </si>
  <si>
    <t>2.3. Ð³Ù³ÛÝùÇ µÛáõç»Ç ÙÇçáóÝ»ñÇ ï³ñ»ëÏ½µÇ ³½³ï  ÙÝ³óáñ¹Á`</t>
  </si>
  <si>
    <t>2.3.1. Ð³Ù³ÛÝùÇ µÛáõç»Ç í³ñã³Ï³Ý Ù³ëÇ ÙÇçáóÝ»ñÇ ï³ñ»ëÏ½µÇ ³½³ï ÙÝ³óáñ¹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</si>
  <si>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</si>
  <si>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- »ÝÃ³Ï³ ¿ áõÕÕÙ³Ý Ñ³Ù³ÛÝùÇ µÛáõç»Ç ýáÝ¹³ÛÇÝ  Ù³ë</t>
  </si>
  <si>
    <t xml:space="preserve"> 2.3.2. Ð³Ù³ÛÝùÇ µÛáõç»Ç ýáÝ¹³ÛÇÝ Ù³ëÇ ÙÇçáóÝ»ñÇ ï³ñ»ëÏ½µÇ ÙÝ³óáñ¹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</si>
  <si>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</si>
  <si>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</si>
  <si>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</si>
  <si>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</si>
  <si>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 7</t>
  </si>
  <si>
    <t>8 </t>
  </si>
  <si>
    <t>9 </t>
  </si>
  <si>
    <t>ÀÜ¸²ØºÜÀ Ì²Êêºð</t>
  </si>
  <si>
    <t>ÀÜ¸Ð²Üàôð ´ÜàôÚÂÆ Ð²Üð²ÚÆÜ Ì²è²ÚàôÂÚàôÜÜºð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</si>
  <si>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</si>
  <si>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1. Î³é³í³ñÙ³Ý Ù³ñÙÝÇ å³Ñå³ÝáõÙ</t>
  </si>
  <si>
    <t>- ²ßË³ï³Ï³½ÙÇ Ù³ëÝ³·Çï³Ï³Ý ½³ñ·³óÙ³Ý Í³é³ÛáõÃÛáõÝÝ»ñ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</si>
  <si>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</si>
  <si>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</si>
  <si>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</si>
  <si>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</si>
  <si>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- Ü³Ë³·Í³Ñ»ï³½áï³Ï³Ý Í³Ëë»ñ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</si>
  <si>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</si>
  <si>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</si>
  <si>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</si>
  <si>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</si>
  <si>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</si>
  <si>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r>
      <t>3. §</t>
    </r>
    <r>
      <rPr>
        <b/>
        <i/>
        <sz val="10"/>
        <color theme="1"/>
        <rFont val="Sylfaen"/>
        <family val="1"/>
        <charset val="204"/>
      </rPr>
      <t>Համայնքներում</t>
    </r>
    <r>
      <rPr>
        <b/>
        <i/>
        <sz val="10"/>
        <color theme="1"/>
        <rFont val="Arial LatArm"/>
        <family val="2"/>
      </rPr>
      <t xml:space="preserve"> ¿Ý»ñ·³³ñ¹ÛáõÝ³í»ïáõÃÛ³Ý¦ Íñ³·ñÇ Ñ³Ù³ýÇÝ³Ýë³íáñáõÙ</t>
    </r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</si>
  <si>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</si>
  <si>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</si>
  <si>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</si>
  <si>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</si>
  <si>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</si>
  <si>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</si>
  <si>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</si>
  <si>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</si>
  <si>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</si>
  <si>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</si>
  <si>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</si>
  <si>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</si>
  <si>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</si>
  <si>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</si>
  <si>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</si>
  <si>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6. ÊáÕáí³Ï³ß³ñ»ñÇ Ï³éáõóáõÙ ¨ í»ñ³Ï³éáõóáõÙ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</si>
  <si>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</si>
  <si>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</si>
  <si>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</si>
  <si>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</si>
  <si>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</si>
  <si>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</si>
  <si>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- ²ÛÉ Ï³åÇï³É ¹ñ³Ù³ßÝáñÑÝ»ñ</t>
  </si>
  <si>
    <t>4657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</si>
  <si>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</si>
  <si>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</si>
  <si>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</si>
  <si>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- êáõµëÇ¹Ç³Ý»ñ áã  å»ï³Ï³Ý (áã Ñ³Ù³ÛÝù³ÛÇÝ) áã ýÇÝ³Ýë³Ï³Ý Ï³½Ù³Ï»ñåáõÃÛáõÝÝ»ñÇÝ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</si>
  <si>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</si>
  <si>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</si>
  <si>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</si>
  <si>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</si>
  <si>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</si>
  <si>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</si>
  <si>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</si>
  <si>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. §ºñ¨³ÝÇ ³Õµ³Ñ³ÝáõÃÛáõÝ ¨ ë³ÝÇï³ñ³Ï³Ý Ù³ùñáõÙ¦ Ñ³Ù³ÛÝù³ÛÇÝ ÑÇÙÝ³ñÏÇ å³Ñå³ÝÙ³Ý Í³Ëë»ñ</t>
  </si>
  <si>
    <r>
      <t>9. §</t>
    </r>
    <r>
      <rPr>
        <b/>
        <i/>
        <sz val="10"/>
        <color theme="1"/>
        <rFont val="Sylfaen"/>
        <family val="1"/>
        <charset val="204"/>
      </rPr>
      <t>Կ</t>
    </r>
    <r>
      <rPr>
        <b/>
        <i/>
        <sz val="10"/>
        <color theme="1"/>
        <rFont val="Arial LatArm"/>
        <family val="2"/>
      </rPr>
      <t>áßï Ã³÷áÝÝ»ñÇ Ï³é³í³ñÙ³Ý Íñ³·Çñ¦ Íñ³·ñÇ ßñç³Ý³ÏÝ»ñáõÙ Ù³ëÑ³ÝáõÙÝ»ñÇ ·Íáí Ù³ñáõÙÝ»ñÇ ïñ³Ù³¹ñáõÙ</t>
    </r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</si>
  <si>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</si>
  <si>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</si>
  <si>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</si>
  <si>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3. Ð³ë³ñ³Ï³Ï³Ý ½áõ·³ñ³ÝÝ»ñÇ å³Ñå³ÝáõÙ ¨ í»ñ³Ýáñá·áõÙ</t>
  </si>
  <si>
    <t>4. Â³÷³éáÕ Ï»Ý¹³ÝÇÝ»ñÇ íÝ³ë³½»ñÍáõÙ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</si>
  <si>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</si>
  <si>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</si>
  <si>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</si>
  <si>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</si>
  <si>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</si>
  <si>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</si>
  <si>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</si>
  <si>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</si>
  <si>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</si>
  <si>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</si>
  <si>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</si>
  <si>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</si>
  <si>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</si>
  <si>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</si>
  <si>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</si>
  <si>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</si>
  <si>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</si>
  <si>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</si>
  <si>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</si>
  <si>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</si>
  <si>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</si>
  <si>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</si>
  <si>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</si>
  <si>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</si>
  <si>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</si>
  <si>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</si>
  <si>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</si>
  <si>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</si>
  <si>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</si>
  <si>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</si>
  <si>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</si>
  <si>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</si>
  <si>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</si>
  <si>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</si>
  <si>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</si>
  <si>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</si>
  <si>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</si>
  <si>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</si>
  <si>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</si>
  <si>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</si>
  <si>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</si>
  <si>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</si>
  <si>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</si>
  <si>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</si>
  <si>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</si>
  <si>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</si>
  <si>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</si>
  <si>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</si>
  <si>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r>
      <t xml:space="preserve">1. </t>
    </r>
    <r>
      <rPr>
        <b/>
        <i/>
        <sz val="10"/>
        <color theme="1"/>
        <rFont val="Sylfaen"/>
        <family val="1"/>
        <charset val="204"/>
      </rPr>
      <t>ս</t>
    </r>
    <r>
      <rPr>
        <b/>
        <i/>
        <sz val="10"/>
        <color theme="1"/>
        <rFont val="Arial LatArm"/>
        <family val="2"/>
      </rPr>
      <t>áóÇ³É³Ï³Ý å³ßïå³ÝáõÃÛ³Ý áÉáñïáõÙ Ý»ñ¹ñí³Í Ýáñ Ñ³Ù³Ï³ñ·Ç ß³ñáõÝ³Ï³Ï³Ý ½³ñ·³óáõÙ ª ³ñ¹ÛáõÝ³í»ï Ï³é³í³ñÙ³Ý Ýå³ï³Ïáí</t>
    </r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</si>
  <si>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</si>
  <si>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</si>
  <si>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</si>
  <si>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</si>
  <si>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</si>
  <si>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</si>
  <si>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</si>
  <si>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</si>
  <si>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Ðá¹í³-ÍÇ NN</t>
  </si>
  <si>
    <t xml:space="preserve">1.1 ¶áõÛù³ÛÇÝ Ñ³ñÏ»ñ ³Ýß³ñÅ ·áõÛùÇó (ïáÕ 1111 + ïáÕ 1112+ïáÕ1113), ³Û¹ ÃíáõÙ </t>
  </si>
  <si>
    <t>2045,0</t>
  </si>
  <si>
    <t>990,0</t>
  </si>
  <si>
    <t>25000,0</t>
  </si>
  <si>
    <t>18000,0</t>
  </si>
  <si>
    <t>18500,0</t>
  </si>
  <si>
    <t>67900,0</t>
  </si>
  <si>
    <t>1000,0</t>
  </si>
  <si>
    <t>Ð³Ù³ÛÝùÇ í³ñãական ï³ñ³ÍùáõÙ, ë³ÑÙ³Ý³Ù»ñÓ µ³ñÓñÉ»éÝային Ñ³Ù³ÛÝùների í³ñչական ï³ñ³ÍùáõÙ, µ³ó³éությամբ ÙÇçå»ïական ¨ Ñ³Ýñ³å»ïական Ýß³Ý³­Ïության ³íïáÙá­µÇÉային ×³Ý³å³ñÑներÇ ÏáÕ»½ñáõÙ, Ë³ÝáõÃներáõÙ ¨ Ïñå³Ï»ñáõÙ Ñ»ÕáõÏ í³é»ÉÇùÇ, ë»ÕÙí³Í µÝ³Ï³Ý Ï³Ù Ñ»ÕáõÏացված Ý³íÃային ·³½երÇ í³×³éùÇ ÃáõÛÉïíության Ñ³Ù³ñ</t>
  </si>
  <si>
    <t>50,0</t>
  </si>
  <si>
    <t>7200,0</t>
  </si>
  <si>
    <t>200,0</t>
  </si>
  <si>
    <t>1200,0</t>
  </si>
  <si>
    <t>2500,0</t>
  </si>
  <si>
    <t>3500,0</t>
  </si>
  <si>
    <t>Հասարակական հարգ, անվտանգություն</t>
  </si>
  <si>
    <t>Հանգիստ, մշակույթ, կրոն /այլ դասերին  չպատկանող/</t>
  </si>
  <si>
    <t>Կրթություն/այլ դասերին չպատկանող/</t>
  </si>
  <si>
    <t>72497,492,50</t>
  </si>
  <si>
    <t>90003,605,50</t>
  </si>
  <si>
    <t>Փրկարարական ծառայություններ</t>
  </si>
  <si>
    <t>Բարձրագույն կրթություն</t>
  </si>
  <si>
    <t>Ընդհանու բնույթի այլ ծառայություններ</t>
  </si>
  <si>
    <t>Նախագծանախահետազ․</t>
  </si>
  <si>
    <r>
      <t>-</t>
    </r>
    <r>
      <rPr>
        <sz val="10"/>
        <color theme="1"/>
        <rFont val="Times New Roman"/>
        <family val="1"/>
        <charset val="204"/>
      </rPr>
      <t xml:space="preserve">               </t>
    </r>
    <r>
      <rPr>
        <sz val="10"/>
        <color theme="1"/>
        <rFont val="Sylfaen"/>
        <family val="1"/>
        <charset val="204"/>
      </rPr>
      <t>գործառնական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բանկա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ծառայու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թյուն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</t>
    </r>
  </si>
  <si>
    <r>
      <t xml:space="preserve">2021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փաստացի</t>
    </r>
  </si>
  <si>
    <r>
      <t xml:space="preserve">2022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հաստատված</t>
    </r>
  </si>
  <si>
    <r>
      <t xml:space="preserve">2023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կանխատեսում</t>
    </r>
  </si>
  <si>
    <r>
      <t xml:space="preserve">2024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կանխատեսում</t>
    </r>
  </si>
  <si>
    <r>
      <t xml:space="preserve">2025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կանխատեսում</t>
    </r>
  </si>
  <si>
    <t>Պետության կողմից տեղական ինքնակառավարման մարմինների պատվիրակված լիազորությունների իրականացմն ծախսերի իրականացման համար պետական բյուջեից ստացվող միջոցներ</t>
  </si>
  <si>
    <t>²ÛÉ ï»Õ³Ï³Ý í×³ñÝ»ñ/ հուղարկավորության վճար/</t>
  </si>
  <si>
    <r>
      <t>Հավելված</t>
    </r>
    <r>
      <rPr>
        <b/>
        <sz val="10"/>
        <color theme="1"/>
        <rFont val="Arial LatArm"/>
        <family val="2"/>
      </rPr>
      <t xml:space="preserve"> N 8  </t>
    </r>
  </si>
  <si>
    <r>
      <t>ՀՀ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համայնքների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միջնաժամկետ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ծախսային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ծրագրերի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վարչական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և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ֆոնդային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մասերի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տարեկան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հատկացումները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ըստ</t>
    </r>
    <r>
      <rPr>
        <b/>
        <sz val="10"/>
        <color theme="1"/>
        <rFont val="Arial LatArm"/>
        <family val="2"/>
      </rPr>
      <t xml:space="preserve">` </t>
    </r>
    <r>
      <rPr>
        <b/>
        <sz val="10"/>
        <color theme="1"/>
        <rFont val="Sylfaen"/>
        <family val="1"/>
        <charset val="204"/>
      </rPr>
      <t>բյուջետային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ծախսերի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գործառական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դասակարգման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բաժինների</t>
    </r>
    <r>
      <rPr>
        <b/>
        <sz val="10"/>
        <color theme="1"/>
        <rFont val="Arial LatArm"/>
        <family val="2"/>
      </rPr>
      <t xml:space="preserve">, </t>
    </r>
    <r>
      <rPr>
        <b/>
        <sz val="10"/>
        <color theme="1"/>
        <rFont val="Sylfaen"/>
        <family val="1"/>
        <charset val="204"/>
      </rPr>
      <t>խմբերի</t>
    </r>
    <r>
      <rPr>
        <b/>
        <sz val="10"/>
        <color theme="1"/>
        <rFont val="Arial LatArm"/>
        <family val="2"/>
      </rPr>
      <t xml:space="preserve">, </t>
    </r>
    <r>
      <rPr>
        <b/>
        <sz val="10"/>
        <color theme="1"/>
        <rFont val="Sylfaen"/>
        <family val="1"/>
        <charset val="204"/>
      </rPr>
      <t>դասերի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և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տնտեսագիտական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դասակարգման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հոդվածների</t>
    </r>
  </si>
  <si>
    <r>
      <t xml:space="preserve"> (h</t>
    </r>
    <r>
      <rPr>
        <b/>
        <sz val="10"/>
        <color theme="1"/>
        <rFont val="Sylfaen"/>
        <family val="1"/>
        <charset val="204"/>
      </rPr>
      <t>ազար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դրամներով</t>
    </r>
    <r>
      <rPr>
        <b/>
        <sz val="10"/>
        <color theme="1"/>
        <rFont val="Arial LatArm"/>
        <family val="2"/>
      </rPr>
      <t>)</t>
    </r>
  </si>
  <si>
    <t>Պատասխանատու ստորաբաժանում</t>
  </si>
  <si>
    <r>
      <t>ՀՀ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համայնքների</t>
    </r>
    <r>
      <rPr>
        <b/>
        <sz val="12"/>
        <color theme="1"/>
        <rFont val="Arial LatArm"/>
        <family val="2"/>
      </rPr>
      <t xml:space="preserve"> 2023-2025</t>
    </r>
    <r>
      <rPr>
        <b/>
        <sz val="12"/>
        <color theme="1"/>
        <rFont val="Sylfaen"/>
        <family val="1"/>
        <charset val="204"/>
      </rPr>
      <t>թթ</t>
    </r>
    <r>
      <rPr>
        <b/>
        <sz val="12"/>
        <color theme="1"/>
        <rFont val="Arial LatArm"/>
        <family val="2"/>
      </rPr>
      <t xml:space="preserve">. </t>
    </r>
    <r>
      <rPr>
        <b/>
        <sz val="12"/>
        <color theme="1"/>
        <rFont val="Sylfaen"/>
        <family val="1"/>
        <charset val="204"/>
      </rPr>
      <t>միջնաժամկետ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ծախսային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ծրագրի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վարչական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և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ֆոնդային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մասերի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տարեկան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հատկացումները</t>
    </r>
    <r>
      <rPr>
        <b/>
        <sz val="12"/>
        <color theme="1"/>
        <rFont val="Arial LatArm"/>
        <family val="2"/>
      </rPr>
      <t xml:space="preserve">` </t>
    </r>
    <r>
      <rPr>
        <b/>
        <sz val="12"/>
        <color theme="1"/>
        <rFont val="Sylfaen"/>
        <family val="1"/>
        <charset val="204"/>
      </rPr>
      <t>ըստ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բյուջետային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ծախսերի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գործառական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դասակարգման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բաժինների</t>
    </r>
    <r>
      <rPr>
        <b/>
        <sz val="12"/>
        <color theme="1"/>
        <rFont val="Arial LatArm"/>
        <family val="2"/>
      </rPr>
      <t xml:space="preserve">, </t>
    </r>
    <r>
      <rPr>
        <b/>
        <sz val="12"/>
        <color theme="1"/>
        <rFont val="Sylfaen"/>
        <family val="1"/>
        <charset val="204"/>
      </rPr>
      <t>խմբերի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և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դասերի</t>
    </r>
  </si>
  <si>
    <r>
      <t>ՀՀ</t>
    </r>
    <r>
      <rPr>
        <b/>
        <sz val="14"/>
        <color theme="1"/>
        <rFont val="Arial LatArm"/>
        <family val="2"/>
      </rPr>
      <t xml:space="preserve"> </t>
    </r>
    <r>
      <rPr>
        <b/>
        <sz val="14"/>
        <color theme="1"/>
        <rFont val="Sylfaen"/>
        <family val="1"/>
        <charset val="204"/>
      </rPr>
      <t>համայնքների</t>
    </r>
    <r>
      <rPr>
        <b/>
        <sz val="14"/>
        <color theme="1"/>
        <rFont val="Arial LatArm"/>
        <family val="2"/>
      </rPr>
      <t xml:space="preserve"> 2023-2025</t>
    </r>
    <r>
      <rPr>
        <b/>
        <sz val="14"/>
        <color theme="1"/>
        <rFont val="Sylfaen"/>
        <family val="1"/>
        <charset val="204"/>
      </rPr>
      <t>թթ</t>
    </r>
    <r>
      <rPr>
        <b/>
        <sz val="14"/>
        <color theme="1"/>
        <rFont val="Arial LatArm"/>
        <family val="2"/>
      </rPr>
      <t xml:space="preserve">. </t>
    </r>
    <r>
      <rPr>
        <b/>
        <sz val="14"/>
        <color theme="1"/>
        <rFont val="Sylfaen"/>
        <family val="1"/>
        <charset val="204"/>
      </rPr>
      <t>միջնաժամկետ</t>
    </r>
    <r>
      <rPr>
        <b/>
        <sz val="14"/>
        <color theme="1"/>
        <rFont val="Arial LatArm"/>
        <family val="2"/>
      </rPr>
      <t xml:space="preserve"> </t>
    </r>
    <r>
      <rPr>
        <b/>
        <sz val="14"/>
        <color theme="1"/>
        <rFont val="Sylfaen"/>
        <family val="1"/>
        <charset val="204"/>
      </rPr>
      <t>ծախսային</t>
    </r>
    <r>
      <rPr>
        <b/>
        <sz val="14"/>
        <color theme="1"/>
        <rFont val="Arial LatArm"/>
        <family val="2"/>
      </rPr>
      <t xml:space="preserve"> </t>
    </r>
    <r>
      <rPr>
        <b/>
        <sz val="14"/>
        <color theme="1"/>
        <rFont val="Sylfaen"/>
        <family val="1"/>
        <charset val="204"/>
      </rPr>
      <t>ծրագրի</t>
    </r>
    <r>
      <rPr>
        <b/>
        <sz val="14"/>
        <color theme="1"/>
        <rFont val="Arial LatArm"/>
        <family val="2"/>
      </rPr>
      <t xml:space="preserve"> </t>
    </r>
    <r>
      <rPr>
        <b/>
        <sz val="14"/>
        <color theme="1"/>
        <rFont val="Sylfaen"/>
        <family val="1"/>
        <charset val="204"/>
      </rPr>
      <t>վարչական</t>
    </r>
    <r>
      <rPr>
        <b/>
        <sz val="14"/>
        <color theme="1"/>
        <rFont val="Arial LatArm"/>
        <family val="2"/>
      </rPr>
      <t xml:space="preserve"> </t>
    </r>
    <r>
      <rPr>
        <b/>
        <sz val="14"/>
        <color theme="1"/>
        <rFont val="Sylfaen"/>
        <family val="1"/>
        <charset val="204"/>
      </rPr>
      <t>և</t>
    </r>
    <r>
      <rPr>
        <b/>
        <sz val="14"/>
        <color theme="1"/>
        <rFont val="Arial LatArm"/>
        <family val="2"/>
      </rPr>
      <t xml:space="preserve"> </t>
    </r>
    <r>
      <rPr>
        <b/>
        <sz val="14"/>
        <color theme="1"/>
        <rFont val="Sylfaen"/>
        <family val="1"/>
        <charset val="204"/>
      </rPr>
      <t>ֆոնդային</t>
    </r>
    <r>
      <rPr>
        <b/>
        <sz val="14"/>
        <color theme="1"/>
        <rFont val="Arial LatArm"/>
        <family val="2"/>
      </rPr>
      <t xml:space="preserve"> </t>
    </r>
    <r>
      <rPr>
        <b/>
        <sz val="14"/>
        <color theme="1"/>
        <rFont val="Sylfaen"/>
        <family val="1"/>
        <charset val="204"/>
      </rPr>
      <t>մասերի</t>
    </r>
    <r>
      <rPr>
        <b/>
        <sz val="14"/>
        <color theme="1"/>
        <rFont val="Arial LatArm"/>
        <family val="2"/>
      </rPr>
      <t xml:space="preserve"> </t>
    </r>
    <r>
      <rPr>
        <b/>
        <sz val="14"/>
        <color theme="1"/>
        <rFont val="Sylfaen"/>
        <family val="1"/>
        <charset val="204"/>
      </rPr>
      <t>հատկացումների</t>
    </r>
    <r>
      <rPr>
        <b/>
        <sz val="14"/>
        <color theme="1"/>
        <rFont val="Arial LatArm"/>
        <family val="2"/>
      </rPr>
      <t xml:space="preserve"> </t>
    </r>
    <r>
      <rPr>
        <b/>
        <sz val="14"/>
        <color theme="1"/>
        <rFont val="Sylfaen"/>
        <family val="1"/>
        <charset val="204"/>
      </rPr>
      <t>կատարումը</t>
    </r>
    <r>
      <rPr>
        <b/>
        <sz val="14"/>
        <color theme="1"/>
        <rFont val="Arial LatArm"/>
        <family val="2"/>
      </rPr>
      <t xml:space="preserve">` </t>
    </r>
    <r>
      <rPr>
        <b/>
        <sz val="14"/>
        <color theme="1"/>
        <rFont val="Sylfaen"/>
        <family val="1"/>
        <charset val="204"/>
      </rPr>
      <t>ըստ</t>
    </r>
    <r>
      <rPr>
        <b/>
        <sz val="14"/>
        <color theme="1"/>
        <rFont val="Arial LatArm"/>
        <family val="2"/>
      </rPr>
      <t xml:space="preserve"> </t>
    </r>
    <r>
      <rPr>
        <b/>
        <sz val="14"/>
        <color theme="1"/>
        <rFont val="Sylfaen"/>
        <family val="1"/>
        <charset val="204"/>
      </rPr>
      <t>բյուջետային</t>
    </r>
    <r>
      <rPr>
        <b/>
        <sz val="14"/>
        <color theme="1"/>
        <rFont val="Arial LatArm"/>
        <family val="2"/>
      </rPr>
      <t xml:space="preserve"> </t>
    </r>
    <r>
      <rPr>
        <b/>
        <sz val="14"/>
        <color theme="1"/>
        <rFont val="Sylfaen"/>
        <family val="1"/>
        <charset val="204"/>
      </rPr>
      <t>ծախսերի</t>
    </r>
    <r>
      <rPr>
        <b/>
        <sz val="14"/>
        <color theme="1"/>
        <rFont val="Arial LatArm"/>
        <family val="2"/>
      </rPr>
      <t xml:space="preserve"> </t>
    </r>
    <r>
      <rPr>
        <b/>
        <sz val="14"/>
        <color theme="1"/>
        <rFont val="Sylfaen"/>
        <family val="1"/>
        <charset val="204"/>
      </rPr>
      <t>տնտեսագիտական</t>
    </r>
    <r>
      <rPr>
        <b/>
        <sz val="14"/>
        <color theme="1"/>
        <rFont val="Arial LatArm"/>
        <family val="2"/>
      </rPr>
      <t xml:space="preserve"> </t>
    </r>
    <r>
      <rPr>
        <b/>
        <sz val="14"/>
        <color theme="1"/>
        <rFont val="Sylfaen"/>
        <family val="1"/>
        <charset val="204"/>
      </rPr>
      <t>դասակարգման</t>
    </r>
    <r>
      <rPr>
        <b/>
        <sz val="14"/>
        <color theme="1"/>
        <rFont val="Arial LatArm"/>
        <family val="2"/>
      </rPr>
      <t xml:space="preserve"> </t>
    </r>
    <r>
      <rPr>
        <b/>
        <sz val="14"/>
        <color theme="1"/>
        <rFont val="Sylfaen"/>
        <family val="1"/>
        <charset val="204"/>
      </rPr>
      <t>հոդվածների</t>
    </r>
  </si>
  <si>
    <t>Աշխ․ խեղման նպաստներ բյուջեից</t>
  </si>
  <si>
    <t xml:space="preserve">քաղաքական կուսակցություններ, հասարակական կազմակերպություններ, արհմիություններ, </t>
  </si>
  <si>
    <t xml:space="preserve"> - Ð³ïáõÏ Ýå³ï³Ï³ÛÇÝ ³ÛÉ ÝÛáõÃ»ñ</t>
  </si>
  <si>
    <t xml:space="preserve"> -Ø³ëÝ³·Çï³Ï³Ý Í³é³ÛáõÃÛáõÝÝ»ñ</t>
  </si>
  <si>
    <t xml:space="preserve"> - Ü³Ë³·Í³Ñ»ï³½áï³Ï³Ý Í³Ëë»ñ</t>
  </si>
  <si>
    <t>öñÏ³ñ³ñ³Ï³Ý Í³é³ÛáõÃÛáõÝ</t>
  </si>
  <si>
    <t>Ð³ë³ñ³Ï³Ï³Ý Ï³ñ·, ³Ýíï³Ý·áõÃÛáõÝ</t>
  </si>
  <si>
    <t>²ÛÉ í³ñÓ³ïñáõÃÛáõÝÝ»ñ</t>
  </si>
  <si>
    <t>îñ³ÝëåáñïÇ í³ñÓ³Ï³ÉáõÃÛáõÝ</t>
  </si>
  <si>
    <t>ï»Õ»Ï³ïí³Ï³Ý Í³é³ÛáõÃÛáõÝÝ»ñ</t>
  </si>
  <si>
    <t xml:space="preserve"> - ²ÛÉ Ýå³ëïÝ»ñ µÛáõç»Çó</t>
  </si>
  <si>
    <t>Բարձրագույն մասնագիտական կրթություն</t>
  </si>
  <si>
    <r>
      <t xml:space="preserve">2022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փաստացի</t>
    </r>
  </si>
  <si>
    <r>
      <t xml:space="preserve">2023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փաստացի</t>
    </r>
  </si>
  <si>
    <r>
      <t xml:space="preserve">2024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փաստացի</t>
    </r>
  </si>
  <si>
    <r>
      <t xml:space="preserve">2025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փաստացի</t>
    </r>
  </si>
  <si>
    <t xml:space="preserve">ÀÝ¹Ñ³Ýáõñ µÝáõÛÃÇ ³ÛÉ  Í³é³ÛáõÃÛáõÝÝ»ñ </t>
  </si>
  <si>
    <t xml:space="preserve"> - Համակարգչային ծառայություններ</t>
  </si>
  <si>
    <t>կապիտալ դրամաշնորհ</t>
  </si>
  <si>
    <t>Մոնտաժված սարքավորումներ</t>
  </si>
  <si>
    <t>Վարչական սարքավորումներ</t>
  </si>
  <si>
    <t>Աճեցվող ակտիվներ</t>
  </si>
  <si>
    <t xml:space="preserve"> -այլ նպաստներ բյուջեից</t>
  </si>
  <si>
    <t xml:space="preserve"> - Þ»Ýù»ñÇ ¨ ßÇÝáõÃÛáõÝÝ»ñÇ ձեռքբերում</t>
  </si>
  <si>
    <t xml:space="preserve"> -Հանգիստ, մշակույթ, կրոն</t>
  </si>
  <si>
    <t>Մոնտաժվող սարքավորումներ</t>
  </si>
  <si>
    <t>Միջազգային դրամաշնորհներ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</si>
</sst>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10"/>
      <color theme="1"/>
      <name val="Arial LatArm"/>
      <family val="2"/>
    </font>
    <font>
      <b/>
      <sz val="10"/>
      <color theme="1"/>
      <name val="Arial LatArm"/>
      <family val="2"/>
    </font>
    <font>
      <b/>
      <sz val="10"/>
      <color theme="1"/>
      <name val="Sylfaen"/>
      <family val="1"/>
      <charset val="204"/>
    </font>
    <font>
      <b/>
      <i/>
      <sz val="10"/>
      <color theme="1"/>
      <name val="Sylfaen"/>
      <family val="1"/>
      <charset val="204"/>
    </font>
    <font>
      <b/>
      <i/>
      <sz val="10"/>
      <color theme="1"/>
      <name val="Arial LatArm"/>
      <family val="2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LatArm"/>
      <family val="2"/>
    </font>
    <font>
      <sz val="10"/>
      <color theme="1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sz val="10"/>
      <color rgb="FFFF0000"/>
      <name val="Arial LatArm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name val="Arial LatArm"/>
      <family val="2"/>
    </font>
    <font>
      <sz val="1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b/>
      <sz val="12"/>
      <color theme="1"/>
      <name val="Arial LatArm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Sylfaen"/>
      <family val="1"/>
      <charset val="204"/>
    </font>
    <font>
      <b/>
      <sz val="14"/>
      <color theme="1"/>
      <name val="Arial LatArm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4" fillId="2" borderId="0" xfId="0" applyNumberFormat="1" applyFont="1" applyFill="1"/>
    <xf numFmtId="165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1" fontId="15" fillId="2" borderId="0" xfId="0" applyNumberFormat="1" applyFont="1" applyFill="1"/>
    <xf numFmtId="0" fontId="3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 wrapText="1"/>
    </xf>
    <xf numFmtId="1" fontId="2" fillId="2" borderId="5" xfId="0" applyNumberFormat="1" applyFont="1" applyFill="1" applyBorder="1" applyAlignment="1">
      <alignment horizontal="right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right" vertical="center"/>
    </xf>
    <xf numFmtId="2" fontId="3" fillId="2" borderId="5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right" vertical="center"/>
    </xf>
    <xf numFmtId="0" fontId="10" fillId="2" borderId="5" xfId="0" applyNumberFormat="1" applyFont="1" applyFill="1" applyBorder="1" applyAlignment="1">
      <alignment vertical="center" wrapText="1"/>
    </xf>
    <xf numFmtId="165" fontId="14" fillId="2" borderId="5" xfId="0" applyNumberFormat="1" applyFont="1" applyFill="1" applyBorder="1" applyAlignment="1">
      <alignment vertical="center"/>
    </xf>
    <xf numFmtId="167" fontId="2" fillId="2" borderId="5" xfId="0" applyNumberFormat="1" applyFont="1" applyFill="1" applyBorder="1" applyAlignment="1">
      <alignment horizontal="right" vertical="center"/>
    </xf>
    <xf numFmtId="1" fontId="14" fillId="2" borderId="5" xfId="0" applyNumberFormat="1" applyFont="1" applyFill="1" applyBorder="1"/>
    <xf numFmtId="165" fontId="14" fillId="2" borderId="5" xfId="0" applyNumberFormat="1" applyFont="1" applyFill="1" applyBorder="1"/>
    <xf numFmtId="0" fontId="1" fillId="2" borderId="5" xfId="0" applyNumberFormat="1" applyFont="1" applyFill="1" applyBorder="1" applyAlignment="1">
      <alignment vertical="center" wrapText="1"/>
    </xf>
    <xf numFmtId="0" fontId="14" fillId="2" borderId="5" xfId="0" applyNumberFormat="1" applyFont="1" applyFill="1" applyBorder="1"/>
    <xf numFmtId="1" fontId="3" fillId="2" borderId="5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Alignment="1">
      <alignment vertical="center"/>
    </xf>
    <xf numFmtId="1" fontId="14" fillId="2" borderId="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right" vertical="center"/>
    </xf>
    <xf numFmtId="1" fontId="3" fillId="2" borderId="5" xfId="0" applyNumberFormat="1" applyFont="1" applyFill="1" applyBorder="1" applyAlignment="1">
      <alignment horizontal="center" vertical="center"/>
    </xf>
    <xf numFmtId="0" fontId="16" fillId="2" borderId="5" xfId="0" applyNumberFormat="1" applyFont="1" applyFill="1" applyBorder="1" applyAlignment="1">
      <alignment horizontal="center" vertical="top"/>
    </xf>
    <xf numFmtId="0" fontId="2" fillId="2" borderId="0" xfId="0" applyNumberFormat="1" applyFont="1" applyFill="1" applyAlignment="1">
      <alignment horizontal="right" vertical="center"/>
    </xf>
    <xf numFmtId="1" fontId="14" fillId="2" borderId="0" xfId="0" applyNumberFormat="1" applyFont="1" applyFill="1"/>
    <xf numFmtId="165" fontId="14" fillId="2" borderId="0" xfId="0" applyNumberFormat="1" applyFont="1" applyFill="1"/>
    <xf numFmtId="0" fontId="14" fillId="2" borderId="0" xfId="0" applyNumberFormat="1" applyFont="1" applyFill="1" applyAlignment="1">
      <alignment horizontal="center"/>
    </xf>
    <xf numFmtId="165" fontId="14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 vertical="center" indent="2"/>
    </xf>
    <xf numFmtId="0" fontId="14" fillId="2" borderId="0" xfId="0" applyNumberFormat="1" applyFont="1" applyFill="1" applyAlignment="1">
      <alignment horizontal="left" indent="2"/>
    </xf>
    <xf numFmtId="1" fontId="14" fillId="2" borderId="0" xfId="0" applyNumberFormat="1" applyFont="1" applyFill="1" applyAlignment="1">
      <alignment horizontal="left" indent="2"/>
    </xf>
    <xf numFmtId="165" fontId="14" fillId="2" borderId="0" xfId="0" applyNumberFormat="1" applyFont="1" applyFill="1" applyAlignment="1">
      <alignment horizontal="left" indent="2"/>
    </xf>
    <xf numFmtId="0" fontId="2" fillId="2" borderId="0" xfId="0" applyNumberFormat="1" applyFont="1" applyFill="1" applyAlignment="1">
      <alignment horizontal="left" vertical="center" indent="2"/>
    </xf>
    <xf numFmtId="1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right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/>
    <xf numFmtId="165" fontId="2" fillId="2" borderId="5" xfId="0" applyNumberFormat="1" applyFont="1" applyFill="1" applyBorder="1" applyAlignment="1">
      <alignment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vertical="center" wrapText="1"/>
    </xf>
    <xf numFmtId="165" fontId="6" fillId="2" borderId="5" xfId="0" applyNumberFormat="1" applyFont="1" applyFill="1" applyBorder="1" applyAlignment="1">
      <alignment vertical="center" wrapText="1"/>
    </xf>
    <xf numFmtId="0" fontId="12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vertical="center" wrapText="1"/>
    </xf>
    <xf numFmtId="165" fontId="11" fillId="2" borderId="5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8" fillId="2" borderId="0" xfId="0" applyNumberFormat="1" applyFont="1" applyFill="1"/>
    <xf numFmtId="165" fontId="6" fillId="2" borderId="5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vertical="center" wrapText="1"/>
    </xf>
    <xf numFmtId="165" fontId="12" fillId="2" borderId="5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0" fontId="19" fillId="2" borderId="0" xfId="0" applyNumberFormat="1" applyFont="1" applyFill="1"/>
    <xf numFmtId="0" fontId="1" fillId="2" borderId="0" xfId="0" applyNumberFormat="1" applyFont="1" applyFill="1" applyAlignment="1">
      <alignment horizontal="left" vertical="center" indent="1"/>
    </xf>
    <xf numFmtId="0" fontId="14" fillId="2" borderId="0" xfId="0" applyNumberFormat="1" applyFont="1" applyFill="1" applyAlignment="1">
      <alignment horizontal="left" indent="1"/>
    </xf>
    <xf numFmtId="1" fontId="14" fillId="2" borderId="0" xfId="0" applyNumberFormat="1" applyFont="1" applyFill="1" applyAlignment="1">
      <alignment horizontal="left" indent="1"/>
    </xf>
    <xf numFmtId="165" fontId="14" fillId="2" borderId="0" xfId="0" applyNumberFormat="1" applyFont="1" applyFill="1" applyAlignment="1">
      <alignment horizontal="left" indent="1"/>
    </xf>
    <xf numFmtId="0" fontId="2" fillId="2" borderId="0" xfId="0" applyNumberFormat="1" applyFont="1" applyFill="1" applyAlignment="1">
      <alignment horizontal="left" vertical="center" indent="1"/>
    </xf>
    <xf numFmtId="0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vertical="center" wrapText="1"/>
    </xf>
    <xf numFmtId="165" fontId="2" fillId="2" borderId="5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13" fillId="2" borderId="3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4" fillId="2" borderId="5" xfId="0" applyNumberFormat="1" applyFont="1" applyFill="1" applyBorder="1" applyAlignment="1">
      <alignment horizontal="center"/>
    </xf>
    <xf numFmtId="2" fontId="14" fillId="2" borderId="5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 wrapText="1"/>
    </xf>
    <xf numFmtId="1" fontId="21" fillId="2" borderId="5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horizontal="right" vertical="center"/>
    </xf>
    <xf numFmtId="165" fontId="11" fillId="2" borderId="5" xfId="0" applyNumberFormat="1" applyFont="1" applyFill="1" applyBorder="1" applyAlignment="1">
      <alignment horizontal="right" vertical="center"/>
    </xf>
    <xf numFmtId="2" fontId="11" fillId="2" borderId="5" xfId="0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right" vertical="center"/>
    </xf>
    <xf numFmtId="0" fontId="18" fillId="2" borderId="0" xfId="0" applyNumberFormat="1" applyFont="1" applyFill="1" applyAlignment="1">
      <alignment horizontal="center"/>
    </xf>
    <xf numFmtId="164" fontId="12" fillId="2" borderId="5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 wrapText="1"/>
    </xf>
    <xf numFmtId="165" fontId="2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  <xf numFmtId="165" fontId="11" fillId="2" borderId="5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right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right" vertical="center"/>
    </xf>
    <xf numFmtId="1" fontId="3" fillId="2" borderId="5" xfId="0" applyNumberFormat="1" applyFont="1" applyFill="1" applyBorder="1" applyAlignment="1">
      <alignment horizontal="right" vertical="center"/>
    </xf>
    <xf numFmtId="165" fontId="12" fillId="2" borderId="5" xfId="0" applyNumberFormat="1" applyFont="1" applyFill="1" applyBorder="1" applyAlignment="1">
      <alignment horizontal="right" vertical="center"/>
    </xf>
    <xf numFmtId="0" fontId="12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left" vertical="center" indent="2"/>
    </xf>
    <xf numFmtId="0" fontId="17" fillId="2" borderId="0" xfId="0" applyNumberFormat="1" applyFont="1" applyFill="1" applyAlignment="1">
      <alignment horizontal="left" indent="2"/>
    </xf>
    <xf numFmtId="1" fontId="17" fillId="2" borderId="0" xfId="0" applyNumberFormat="1" applyFont="1" applyFill="1" applyAlignment="1">
      <alignment horizontal="left" indent="2"/>
    </xf>
    <xf numFmtId="165" fontId="17" fillId="2" borderId="0" xfId="0" applyNumberFormat="1" applyFont="1" applyFill="1" applyAlignment="1">
      <alignment horizontal="left" indent="2"/>
    </xf>
    <xf numFmtId="165" fontId="17" fillId="2" borderId="0" xfId="0" applyNumberFormat="1" applyFont="1" applyFill="1" applyAlignment="1">
      <alignment horizontal="center"/>
    </xf>
    <xf numFmtId="0" fontId="17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 vertical="center" indent="2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vertical="center" wrapText="1"/>
    </xf>
    <xf numFmtId="1" fontId="17" fillId="2" borderId="0" xfId="0" applyNumberFormat="1" applyFont="1" applyFill="1"/>
    <xf numFmtId="165" fontId="17" fillId="2" borderId="0" xfId="0" applyNumberFormat="1" applyFont="1" applyFill="1"/>
    <xf numFmtId="0" fontId="23" fillId="0" borderId="0" xfId="0" applyFont="1"/>
    <xf numFmtId="0" fontId="6" fillId="2" borderId="5" xfId="0" applyNumberFormat="1" applyFont="1" applyFill="1" applyBorder="1" applyAlignment="1">
      <alignment vertical="center" wrapText="1"/>
    </xf>
    <xf numFmtId="0" fontId="9" fillId="2" borderId="5" xfId="0" applyNumberFormat="1" applyFont="1" applyFill="1" applyBorder="1" applyAlignment="1">
      <alignment vertical="center" wrapText="1"/>
    </xf>
    <xf numFmtId="0" fontId="14" fillId="2" borderId="0" xfId="0" applyNumberFormat="1" applyFont="1" applyFill="1" applyAlignment="1">
      <alignment horizontal="right" indent="1"/>
    </xf>
    <xf numFmtId="0" fontId="24" fillId="2" borderId="0" xfId="0" applyNumberFormat="1" applyFont="1" applyFill="1" applyAlignment="1">
      <alignment horizontal="left" vertical="center" indent="2"/>
    </xf>
    <xf numFmtId="0" fontId="26" fillId="2" borderId="0" xfId="0" applyNumberFormat="1" applyFont="1" applyFill="1" applyAlignment="1">
      <alignment horizontal="left" indent="2"/>
    </xf>
    <xf numFmtId="1" fontId="26" fillId="2" borderId="0" xfId="0" applyNumberFormat="1" applyFont="1" applyFill="1" applyAlignment="1">
      <alignment horizontal="left" indent="2"/>
    </xf>
    <xf numFmtId="165" fontId="26" fillId="2" borderId="0" xfId="0" applyNumberFormat="1" applyFont="1" applyFill="1" applyAlignment="1">
      <alignment horizontal="left" indent="2"/>
    </xf>
    <xf numFmtId="165" fontId="26" fillId="2" borderId="0" xfId="0" applyNumberFormat="1" applyFont="1" applyFill="1" applyAlignment="1">
      <alignment horizontal="center"/>
    </xf>
    <xf numFmtId="0" fontId="26" fillId="2" borderId="0" xfId="0" applyNumberFormat="1" applyFont="1" applyFill="1" applyAlignment="1">
      <alignment horizontal="center"/>
    </xf>
    <xf numFmtId="0" fontId="27" fillId="2" borderId="0" xfId="0" applyNumberFormat="1" applyFont="1" applyFill="1" applyAlignment="1">
      <alignment horizontal="center"/>
    </xf>
    <xf numFmtId="0" fontId="26" fillId="2" borderId="0" xfId="0" applyNumberFormat="1" applyFont="1" applyFill="1"/>
    <xf numFmtId="0" fontId="28" fillId="2" borderId="0" xfId="0" applyNumberFormat="1" applyFont="1" applyFill="1" applyAlignment="1">
      <alignment horizontal="left" vertical="center" indent="1"/>
    </xf>
    <xf numFmtId="0" fontId="30" fillId="2" borderId="0" xfId="0" applyNumberFormat="1" applyFont="1" applyFill="1" applyAlignment="1">
      <alignment horizontal="left" indent="1"/>
    </xf>
    <xf numFmtId="1" fontId="30" fillId="2" borderId="0" xfId="0" applyNumberFormat="1" applyFont="1" applyFill="1" applyAlignment="1">
      <alignment horizontal="left" indent="1"/>
    </xf>
    <xf numFmtId="165" fontId="30" fillId="2" borderId="0" xfId="0" applyNumberFormat="1" applyFont="1" applyFill="1" applyAlignment="1">
      <alignment horizontal="left" indent="1"/>
    </xf>
    <xf numFmtId="0" fontId="30" fillId="2" borderId="0" xfId="0" applyNumberFormat="1" applyFont="1" applyFill="1" applyAlignment="1">
      <alignment horizontal="center"/>
    </xf>
    <xf numFmtId="165" fontId="30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0" fontId="30" fillId="2" borderId="0" xfId="0" applyNumberFormat="1" applyFont="1" applyFill="1"/>
    <xf numFmtId="0" fontId="3" fillId="2" borderId="5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right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right" vertical="center"/>
    </xf>
    <xf numFmtId="165" fontId="12" fillId="2" borderId="5" xfId="0" applyNumberFormat="1" applyFont="1" applyFill="1" applyBorder="1" applyAlignment="1">
      <alignment horizontal="right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11" fillId="2" borderId="5" xfId="0" applyNumberFormat="1" applyFont="1" applyFill="1" applyBorder="1" applyAlignment="1">
      <alignment horizontal="right" vertical="center"/>
    </xf>
    <xf numFmtId="1" fontId="2" fillId="2" borderId="5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right" vertical="center"/>
    </xf>
    <xf numFmtId="1" fontId="3" fillId="2" borderId="5" xfId="0" applyNumberFormat="1" applyFont="1" applyFill="1" applyBorder="1" applyAlignment="1">
      <alignment horizontal="right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right" vertical="center"/>
    </xf>
    <xf numFmtId="2" fontId="3" fillId="2" borderId="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abSelected="1" zoomScale="90" zoomScaleNormal="90" workbookViewId="0">
      <pane xSplit="6870" ySplit="3240" topLeftCell="D41" activePane="bottomRight"/>
      <selection sqref="A1:XFD1048576"/>
      <selection pane="topRight" activeCell="L9" sqref="L9"/>
      <selection pane="bottomLeft" activeCell="B80" sqref="B80"/>
      <selection pane="bottomRight" activeCell="M47" sqref="M47:M49"/>
    </sheetView>
  </sheetViews>
  <sheetFormatPr defaultColWidth="9.140625" defaultRowHeight="12.75" x14ac:dyDescent="0.2"/>
  <cols>
    <col min="1" max="1" width="6.5703125" style="1" customWidth="1"/>
    <col min="2" max="2" width="56" style="1" customWidth="1"/>
    <col min="3" max="3" width="6" style="1" customWidth="1"/>
    <col min="4" max="4" width="14.42578125" style="35" customWidth="1"/>
    <col min="5" max="5" width="19.85546875" style="36" customWidth="1"/>
    <col min="6" max="6" width="15.42578125" style="37" customWidth="1"/>
    <col min="7" max="7" width="14.28515625" style="38" customWidth="1"/>
    <col min="8" max="8" width="15.140625" style="38" customWidth="1"/>
    <col min="9" max="9" width="16.28515625" style="37" customWidth="1"/>
    <col min="10" max="10" width="14.42578125" style="37" customWidth="1"/>
    <col min="11" max="11" width="18.140625" style="104" customWidth="1"/>
    <col min="12" max="12" width="15.85546875" style="37" customWidth="1"/>
    <col min="13" max="13" width="14.42578125" style="37" customWidth="1"/>
    <col min="14" max="14" width="18.140625" style="104" customWidth="1"/>
    <col min="15" max="15" width="15.85546875" style="37" customWidth="1"/>
    <col min="16" max="16" width="14.42578125" style="37" customWidth="1"/>
    <col min="17" max="17" width="18.140625" style="104" customWidth="1"/>
    <col min="18" max="18" width="15.85546875" style="37" customWidth="1"/>
    <col min="19" max="19" width="15.42578125" style="1" customWidth="1"/>
    <col min="20" max="20" width="14.85546875" style="1" customWidth="1"/>
    <col min="21" max="16384" width="9.140625" style="1"/>
  </cols>
  <sheetData>
    <row r="1" spans="1:18" ht="15" x14ac:dyDescent="0.2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5" x14ac:dyDescent="0.2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15" x14ac:dyDescent="0.2">
      <c r="A3" s="187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spans="1:18" ht="15" x14ac:dyDescent="0.2">
      <c r="A4" s="178" t="s">
        <v>3</v>
      </c>
      <c r="B4" s="177" t="s">
        <v>4</v>
      </c>
      <c r="C4" s="178" t="s">
        <v>576</v>
      </c>
      <c r="D4" s="179" t="s">
        <v>602</v>
      </c>
      <c r="E4" s="179"/>
      <c r="F4" s="179"/>
      <c r="G4" s="179" t="s">
        <v>603</v>
      </c>
      <c r="H4" s="179"/>
      <c r="I4" s="179"/>
      <c r="J4" s="179" t="s">
        <v>604</v>
      </c>
      <c r="K4" s="179"/>
      <c r="L4" s="179"/>
      <c r="M4" s="179" t="s">
        <v>605</v>
      </c>
      <c r="N4" s="179"/>
      <c r="O4" s="179"/>
      <c r="P4" s="179" t="s">
        <v>606</v>
      </c>
      <c r="Q4" s="179"/>
      <c r="R4" s="179"/>
    </row>
    <row r="5" spans="1:18" x14ac:dyDescent="0.2">
      <c r="A5" s="178"/>
      <c r="B5" s="177"/>
      <c r="C5" s="178"/>
      <c r="D5" s="180" t="s">
        <v>11</v>
      </c>
      <c r="E5" s="177" t="s">
        <v>12</v>
      </c>
      <c r="F5" s="177"/>
      <c r="G5" s="181" t="s">
        <v>11</v>
      </c>
      <c r="H5" s="177" t="s">
        <v>12</v>
      </c>
      <c r="I5" s="177"/>
      <c r="J5" s="177" t="s">
        <v>11</v>
      </c>
      <c r="K5" s="177" t="s">
        <v>12</v>
      </c>
      <c r="L5" s="177"/>
      <c r="M5" s="177" t="s">
        <v>11</v>
      </c>
      <c r="N5" s="177" t="s">
        <v>12</v>
      </c>
      <c r="O5" s="177"/>
      <c r="P5" s="177" t="s">
        <v>11</v>
      </c>
      <c r="Q5" s="177" t="s">
        <v>12</v>
      </c>
      <c r="R5" s="177"/>
    </row>
    <row r="6" spans="1:18" ht="25.5" x14ac:dyDescent="0.2">
      <c r="A6" s="178"/>
      <c r="B6" s="177"/>
      <c r="C6" s="178"/>
      <c r="D6" s="180"/>
      <c r="E6" s="2" t="s">
        <v>13</v>
      </c>
      <c r="F6" s="3" t="s">
        <v>14</v>
      </c>
      <c r="G6" s="181"/>
      <c r="H6" s="2" t="s">
        <v>13</v>
      </c>
      <c r="I6" s="3" t="s">
        <v>14</v>
      </c>
      <c r="J6" s="177"/>
      <c r="K6" s="95" t="s">
        <v>13</v>
      </c>
      <c r="L6" s="3" t="s">
        <v>14</v>
      </c>
      <c r="M6" s="177"/>
      <c r="N6" s="95" t="s">
        <v>13</v>
      </c>
      <c r="O6" s="133" t="s">
        <v>14</v>
      </c>
      <c r="P6" s="177"/>
      <c r="Q6" s="95" t="s">
        <v>13</v>
      </c>
      <c r="R6" s="133" t="s">
        <v>14</v>
      </c>
    </row>
    <row r="7" spans="1:18" s="5" customFormat="1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96">
        <v>11</v>
      </c>
      <c r="L7" s="4">
        <v>12</v>
      </c>
      <c r="M7" s="4">
        <v>10</v>
      </c>
      <c r="N7" s="96">
        <v>11</v>
      </c>
      <c r="O7" s="4">
        <v>12</v>
      </c>
      <c r="P7" s="4">
        <v>10</v>
      </c>
      <c r="Q7" s="96">
        <v>11</v>
      </c>
      <c r="R7" s="4">
        <v>12</v>
      </c>
    </row>
    <row r="8" spans="1:18" x14ac:dyDescent="0.2">
      <c r="A8" s="6">
        <v>1000</v>
      </c>
      <c r="B8" s="7" t="s">
        <v>15</v>
      </c>
      <c r="C8" s="6"/>
      <c r="D8" s="8">
        <f>D10+D54+D81</f>
        <v>1348342.1189999999</v>
      </c>
      <c r="E8" s="8">
        <f>E10+E54+E81</f>
        <v>1348342.1189999999</v>
      </c>
      <c r="F8" s="8">
        <v>25000</v>
      </c>
      <c r="G8" s="8">
        <f>G10+G54+G81</f>
        <v>1375048</v>
      </c>
      <c r="H8" s="8">
        <f>H10+H54+H81</f>
        <v>1359999</v>
      </c>
      <c r="I8" s="8"/>
      <c r="J8" s="8">
        <f>K8</f>
        <v>1445000.0000000002</v>
      </c>
      <c r="K8" s="125">
        <f>K10+K54+K81</f>
        <v>1445000.0000000002</v>
      </c>
      <c r="L8" s="8">
        <f>L54</f>
        <v>110000</v>
      </c>
      <c r="M8" s="120">
        <f t="shared" ref="M8" si="0">N8</f>
        <v>1445000.0000000002</v>
      </c>
      <c r="N8" s="125">
        <f t="shared" ref="N8" si="1">N10+N54+N81</f>
        <v>1445000.0000000002</v>
      </c>
      <c r="O8" s="120"/>
      <c r="P8" s="120">
        <f t="shared" ref="P8" si="2">Q8</f>
        <v>1445000.0000000002</v>
      </c>
      <c r="Q8" s="125">
        <f t="shared" ref="Q8" si="3">Q10+Q54+Q81</f>
        <v>1445000.0000000002</v>
      </c>
      <c r="R8" s="120"/>
    </row>
    <row r="9" spans="1:18" x14ac:dyDescent="0.2">
      <c r="A9" s="9"/>
      <c r="B9" s="10" t="s">
        <v>12</v>
      </c>
      <c r="C9" s="9"/>
      <c r="D9" s="11"/>
      <c r="E9" s="12"/>
      <c r="F9" s="9"/>
      <c r="G9" s="13"/>
      <c r="H9" s="13"/>
      <c r="I9" s="9"/>
      <c r="J9" s="9"/>
      <c r="K9" s="60"/>
      <c r="L9" s="9"/>
      <c r="M9" s="114"/>
      <c r="N9" s="132"/>
      <c r="O9" s="114"/>
      <c r="P9" s="114"/>
      <c r="Q9" s="132"/>
      <c r="R9" s="114"/>
    </row>
    <row r="10" spans="1:18" ht="38.25" x14ac:dyDescent="0.2">
      <c r="A10" s="6">
        <v>1100</v>
      </c>
      <c r="B10" s="7" t="s">
        <v>16</v>
      </c>
      <c r="C10" s="6">
        <v>7100</v>
      </c>
      <c r="D10" s="14">
        <f>D12+D17+D20+D41</f>
        <v>290904.41700000002</v>
      </c>
      <c r="E10" s="14">
        <f>E12+E17+E20+E41</f>
        <v>290904.41700000002</v>
      </c>
      <c r="F10" s="6" t="s">
        <v>17</v>
      </c>
      <c r="G10" s="14">
        <f>G12+G17+G20+G41</f>
        <v>290270</v>
      </c>
      <c r="H10" s="8">
        <v>290270</v>
      </c>
      <c r="I10" s="6" t="s">
        <v>17</v>
      </c>
      <c r="J10" s="14">
        <f>J12+J17+J20+J41</f>
        <v>341522.9</v>
      </c>
      <c r="K10" s="97">
        <f>K12+K17+K20+K41</f>
        <v>341522.9</v>
      </c>
      <c r="L10" s="6" t="s">
        <v>18</v>
      </c>
      <c r="M10" s="124">
        <f t="shared" ref="M10:N10" si="4">M12+M17+M20+M41</f>
        <v>341522.9</v>
      </c>
      <c r="N10" s="97">
        <f t="shared" si="4"/>
        <v>341522.9</v>
      </c>
      <c r="O10" s="119" t="s">
        <v>18</v>
      </c>
      <c r="P10" s="124">
        <f t="shared" ref="P10:Q10" si="5">P12+P17+P20+P41</f>
        <v>341522.9</v>
      </c>
      <c r="Q10" s="97">
        <f t="shared" si="5"/>
        <v>341522.9</v>
      </c>
      <c r="R10" s="119" t="s">
        <v>18</v>
      </c>
    </row>
    <row r="11" spans="1:18" x14ac:dyDescent="0.2">
      <c r="A11" s="9"/>
      <c r="B11" s="10" t="s">
        <v>12</v>
      </c>
      <c r="C11" s="9"/>
      <c r="D11" s="11"/>
      <c r="E11" s="12"/>
      <c r="F11" s="9"/>
      <c r="G11" s="13"/>
      <c r="H11" s="13"/>
      <c r="I11" s="9"/>
      <c r="J11" s="16"/>
      <c r="K11" s="60"/>
      <c r="L11" s="9"/>
      <c r="M11" s="16"/>
      <c r="N11" s="132"/>
      <c r="O11" s="114"/>
      <c r="P11" s="16"/>
      <c r="Q11" s="132"/>
      <c r="R11" s="114"/>
    </row>
    <row r="12" spans="1:18" ht="25.5" x14ac:dyDescent="0.2">
      <c r="A12" s="6">
        <v>1110</v>
      </c>
      <c r="B12" s="7" t="s">
        <v>577</v>
      </c>
      <c r="C12" s="6">
        <v>7131</v>
      </c>
      <c r="D12" s="14">
        <f>D14+D15+D16</f>
        <v>100818.22200000001</v>
      </c>
      <c r="E12" s="14">
        <f>D12</f>
        <v>100818.22200000001</v>
      </c>
      <c r="F12" s="6" t="s">
        <v>18</v>
      </c>
      <c r="G12" s="14">
        <f>G14+G15+G16</f>
        <v>104400</v>
      </c>
      <c r="H12" s="8">
        <v>104400</v>
      </c>
      <c r="I12" s="6" t="s">
        <v>18</v>
      </c>
      <c r="J12" s="14">
        <f>J14+J15+J16</f>
        <v>134762</v>
      </c>
      <c r="K12" s="98">
        <f>K14+K15+K16</f>
        <v>134762</v>
      </c>
      <c r="L12" s="6" t="s">
        <v>18</v>
      </c>
      <c r="M12" s="124">
        <f t="shared" ref="M12:N12" si="6">M14+M15+M16</f>
        <v>134762</v>
      </c>
      <c r="N12" s="128">
        <f t="shared" si="6"/>
        <v>134762</v>
      </c>
      <c r="O12" s="119" t="s">
        <v>18</v>
      </c>
      <c r="P12" s="124">
        <f t="shared" ref="P12:Q12" si="7">P14+P15+P16</f>
        <v>134762</v>
      </c>
      <c r="Q12" s="128">
        <f t="shared" si="7"/>
        <v>134762</v>
      </c>
      <c r="R12" s="119" t="s">
        <v>18</v>
      </c>
    </row>
    <row r="13" spans="1:18" x14ac:dyDescent="0.2">
      <c r="A13" s="9"/>
      <c r="B13" s="10" t="s">
        <v>12</v>
      </c>
      <c r="C13" s="9"/>
      <c r="D13" s="11"/>
      <c r="E13" s="12"/>
      <c r="F13" s="9"/>
      <c r="G13" s="13"/>
      <c r="H13" s="13"/>
      <c r="I13" s="9"/>
      <c r="J13" s="9"/>
      <c r="K13" s="60"/>
      <c r="L13" s="9"/>
      <c r="M13" s="114"/>
      <c r="N13" s="132"/>
      <c r="O13" s="114"/>
      <c r="P13" s="114"/>
      <c r="Q13" s="132"/>
      <c r="R13" s="114"/>
    </row>
    <row r="14" spans="1:18" ht="25.5" x14ac:dyDescent="0.2">
      <c r="A14" s="9">
        <v>1111</v>
      </c>
      <c r="B14" s="10" t="s">
        <v>19</v>
      </c>
      <c r="C14" s="9"/>
      <c r="D14" s="11">
        <f>E14</f>
        <v>26361.902999999998</v>
      </c>
      <c r="E14" s="12">
        <v>26361.902999999998</v>
      </c>
      <c r="F14" s="9" t="s">
        <v>18</v>
      </c>
      <c r="G14" s="12" t="str">
        <f>H14</f>
        <v>18000,0</v>
      </c>
      <c r="H14" s="13" t="s">
        <v>581</v>
      </c>
      <c r="I14" s="9" t="s">
        <v>18</v>
      </c>
      <c r="J14" s="113">
        <f>K14</f>
        <v>17900</v>
      </c>
      <c r="K14" s="99">
        <v>17900</v>
      </c>
      <c r="L14" s="9" t="s">
        <v>18</v>
      </c>
      <c r="M14" s="134">
        <f t="shared" ref="M14" si="8">N14</f>
        <v>17900</v>
      </c>
      <c r="N14" s="134">
        <v>17900</v>
      </c>
      <c r="O14" s="114" t="s">
        <v>18</v>
      </c>
      <c r="P14" s="134">
        <f t="shared" ref="P14" si="9">Q14</f>
        <v>17900</v>
      </c>
      <c r="Q14" s="134">
        <v>17900</v>
      </c>
      <c r="R14" s="114" t="s">
        <v>18</v>
      </c>
    </row>
    <row r="15" spans="1:18" ht="25.5" x14ac:dyDescent="0.2">
      <c r="A15" s="9">
        <v>1112</v>
      </c>
      <c r="B15" s="10" t="s">
        <v>20</v>
      </c>
      <c r="C15" s="9"/>
      <c r="D15" s="11">
        <f>E15</f>
        <v>16646.962</v>
      </c>
      <c r="E15" s="12">
        <v>16646.962</v>
      </c>
      <c r="F15" s="9" t="s">
        <v>18</v>
      </c>
      <c r="G15" s="12" t="str">
        <f>H15</f>
        <v>18500,0</v>
      </c>
      <c r="H15" s="13" t="s">
        <v>582</v>
      </c>
      <c r="I15" s="9" t="s">
        <v>18</v>
      </c>
      <c r="J15" s="113">
        <f>K15</f>
        <v>24500</v>
      </c>
      <c r="K15" s="99">
        <v>24500</v>
      </c>
      <c r="L15" s="9" t="s">
        <v>18</v>
      </c>
      <c r="M15" s="134">
        <f t="shared" ref="M15" si="10">N15</f>
        <v>24500</v>
      </c>
      <c r="N15" s="134">
        <v>24500</v>
      </c>
      <c r="O15" s="114" t="s">
        <v>18</v>
      </c>
      <c r="P15" s="134">
        <f t="shared" ref="P15" si="11">Q15</f>
        <v>24500</v>
      </c>
      <c r="Q15" s="134">
        <v>24500</v>
      </c>
      <c r="R15" s="114" t="s">
        <v>18</v>
      </c>
    </row>
    <row r="16" spans="1:18" x14ac:dyDescent="0.2">
      <c r="A16" s="9">
        <v>1113</v>
      </c>
      <c r="B16" s="107" t="s">
        <v>21</v>
      </c>
      <c r="C16" s="9"/>
      <c r="D16" s="11">
        <f>E16</f>
        <v>57809.357000000004</v>
      </c>
      <c r="E16" s="12">
        <v>57809.357000000004</v>
      </c>
      <c r="F16" s="9" t="s">
        <v>18</v>
      </c>
      <c r="G16" s="12" t="str">
        <f>H16</f>
        <v>67900,0</v>
      </c>
      <c r="H16" s="13" t="s">
        <v>583</v>
      </c>
      <c r="I16" s="9" t="s">
        <v>18</v>
      </c>
      <c r="J16" s="113">
        <f>K16</f>
        <v>92362</v>
      </c>
      <c r="K16" s="99">
        <v>92362</v>
      </c>
      <c r="L16" s="9" t="s">
        <v>18</v>
      </c>
      <c r="M16" s="134">
        <f t="shared" ref="M16" si="12">N16</f>
        <v>92362</v>
      </c>
      <c r="N16" s="134">
        <v>92362</v>
      </c>
      <c r="O16" s="114" t="s">
        <v>18</v>
      </c>
      <c r="P16" s="134">
        <f t="shared" ref="P16" si="13">Q16</f>
        <v>92362</v>
      </c>
      <c r="Q16" s="134">
        <v>92362</v>
      </c>
      <c r="R16" s="114" t="s">
        <v>18</v>
      </c>
    </row>
    <row r="17" spans="1:18" x14ac:dyDescent="0.2">
      <c r="A17" s="6">
        <v>1120</v>
      </c>
      <c r="B17" s="7" t="s">
        <v>22</v>
      </c>
      <c r="C17" s="6">
        <v>7136</v>
      </c>
      <c r="D17" s="14">
        <f t="shared" ref="D17:L17" si="14">D19</f>
        <v>167428.57399999999</v>
      </c>
      <c r="E17" s="14">
        <f t="shared" si="14"/>
        <v>167428.57399999999</v>
      </c>
      <c r="F17" s="14" t="str">
        <f t="shared" si="14"/>
        <v>X </v>
      </c>
      <c r="G17" s="14">
        <f t="shared" si="14"/>
        <v>165480</v>
      </c>
      <c r="H17" s="14">
        <f t="shared" si="14"/>
        <v>165480</v>
      </c>
      <c r="I17" s="14" t="str">
        <f t="shared" si="14"/>
        <v>X </v>
      </c>
      <c r="J17" s="14">
        <f t="shared" si="14"/>
        <v>183940.9</v>
      </c>
      <c r="K17" s="98">
        <f t="shared" si="14"/>
        <v>183940.9</v>
      </c>
      <c r="L17" s="14" t="str">
        <f t="shared" si="14"/>
        <v>X </v>
      </c>
      <c r="M17" s="124">
        <f t="shared" ref="M17:R17" si="15">M19</f>
        <v>183940.9</v>
      </c>
      <c r="N17" s="128">
        <f t="shared" si="15"/>
        <v>183940.9</v>
      </c>
      <c r="O17" s="124" t="str">
        <f t="shared" si="15"/>
        <v>X </v>
      </c>
      <c r="P17" s="124">
        <f t="shared" si="15"/>
        <v>183940.9</v>
      </c>
      <c r="Q17" s="128">
        <f t="shared" si="15"/>
        <v>183940.9</v>
      </c>
      <c r="R17" s="124" t="str">
        <f t="shared" si="15"/>
        <v>X </v>
      </c>
    </row>
    <row r="18" spans="1:18" x14ac:dyDescent="0.2">
      <c r="A18" s="9"/>
      <c r="B18" s="10" t="s">
        <v>12</v>
      </c>
      <c r="C18" s="9"/>
      <c r="D18" s="11"/>
      <c r="E18" s="12"/>
      <c r="F18" s="9"/>
      <c r="G18" s="13"/>
      <c r="H18" s="13"/>
      <c r="I18" s="9"/>
      <c r="J18" s="9"/>
      <c r="K18" s="60"/>
      <c r="L18" s="9"/>
      <c r="M18" s="114"/>
      <c r="N18" s="132"/>
      <c r="O18" s="114"/>
      <c r="P18" s="114"/>
      <c r="Q18" s="132"/>
      <c r="R18" s="114"/>
    </row>
    <row r="19" spans="1:18" x14ac:dyDescent="0.2">
      <c r="A19" s="9">
        <v>1121</v>
      </c>
      <c r="B19" s="10" t="s">
        <v>23</v>
      </c>
      <c r="C19" s="9"/>
      <c r="D19" s="12">
        <f>E19</f>
        <v>167428.57399999999</v>
      </c>
      <c r="E19" s="12">
        <v>167428.57399999999</v>
      </c>
      <c r="F19" s="9" t="s">
        <v>18</v>
      </c>
      <c r="G19" s="12">
        <f>H19</f>
        <v>165480</v>
      </c>
      <c r="H19" s="12">
        <v>165480</v>
      </c>
      <c r="I19" s="9" t="s">
        <v>18</v>
      </c>
      <c r="J19" s="12">
        <f>K19</f>
        <v>183940.9</v>
      </c>
      <c r="K19" s="99">
        <v>183940.9</v>
      </c>
      <c r="L19" s="9" t="s">
        <v>18</v>
      </c>
      <c r="M19" s="123">
        <f t="shared" ref="M19" si="16">N19</f>
        <v>183940.9</v>
      </c>
      <c r="N19" s="134">
        <v>183940.9</v>
      </c>
      <c r="O19" s="114" t="s">
        <v>18</v>
      </c>
      <c r="P19" s="123">
        <f t="shared" ref="P19" si="17">Q19</f>
        <v>183940.9</v>
      </c>
      <c r="Q19" s="134">
        <v>183940.9</v>
      </c>
      <c r="R19" s="114" t="s">
        <v>18</v>
      </c>
    </row>
    <row r="20" spans="1:18" ht="76.5" x14ac:dyDescent="0.2">
      <c r="A20" s="6">
        <v>1130</v>
      </c>
      <c r="B20" s="7" t="s">
        <v>24</v>
      </c>
      <c r="C20" s="6">
        <v>7145</v>
      </c>
      <c r="D20" s="14">
        <f>D22+D23+D24+D25+D26+D27+D28+D29+D30+D31+D32+D33+D34+D35+D36+D37+D38+D39+D40</f>
        <v>13961.981</v>
      </c>
      <c r="E20" s="14">
        <f>E22+E23+E24+E25+E26+E27+E28+E29+E30+E31+E32+E33+E34+E35+E36+E37+E38+E39+E40</f>
        <v>13961.981</v>
      </c>
      <c r="F20" s="6" t="s">
        <v>18</v>
      </c>
      <c r="G20" s="14">
        <f>G22+G23+G24+G25+G26+G27+G28+G29+G30+G31+G32+G33+G34+G35+G36+G37+G38+G39+G40</f>
        <v>14390</v>
      </c>
      <c r="H20" s="14">
        <f>H22+H23+H24+H25+H26+H27+H28+H29+H30+H31+H32+H33+H34+H35+H36+H37+H38+H39+H40</f>
        <v>14390</v>
      </c>
      <c r="I20" s="6" t="s">
        <v>18</v>
      </c>
      <c r="J20" s="14">
        <f>J22+J23+J24+J25+J26+J27+J28+J29+J30+J31+J32+J33+J34+J35+J36+J37+J38+J39+J40</f>
        <v>14820</v>
      </c>
      <c r="K20" s="98">
        <f>K22+K23+K24+K25+K26+K27+K28+K29+K30+K31+K32+K33+K34+K35+K36+K37+K38+K39+K40</f>
        <v>14820</v>
      </c>
      <c r="L20" s="6" t="s">
        <v>18</v>
      </c>
      <c r="M20" s="124">
        <f t="shared" ref="M20:N20" si="18">M22+M23+M24+M25+M26+M27+M28+M29+M30+M31+M32+M33+M34+M35+M36+M37+M38+M39+M40</f>
        <v>14820</v>
      </c>
      <c r="N20" s="128">
        <f t="shared" si="18"/>
        <v>14820</v>
      </c>
      <c r="O20" s="119" t="s">
        <v>18</v>
      </c>
      <c r="P20" s="124">
        <f t="shared" ref="P20:Q20" si="19">P22+P23+P24+P25+P26+P27+P28+P29+P30+P31+P32+P33+P34+P35+P36+P37+P38+P39+P40</f>
        <v>14820</v>
      </c>
      <c r="Q20" s="128">
        <f t="shared" si="19"/>
        <v>14820</v>
      </c>
      <c r="R20" s="119" t="s">
        <v>18</v>
      </c>
    </row>
    <row r="21" spans="1:18" x14ac:dyDescent="0.2">
      <c r="A21" s="9"/>
      <c r="B21" s="10" t="s">
        <v>12</v>
      </c>
      <c r="C21" s="9"/>
      <c r="D21" s="11"/>
      <c r="E21" s="12"/>
      <c r="F21" s="9"/>
      <c r="G21" s="12"/>
      <c r="H21" s="13"/>
      <c r="I21" s="9"/>
      <c r="J21" s="12"/>
      <c r="K21" s="60"/>
      <c r="L21" s="9"/>
      <c r="M21" s="123"/>
      <c r="N21" s="132"/>
      <c r="O21" s="114"/>
      <c r="P21" s="123"/>
      <c r="Q21" s="132"/>
      <c r="R21" s="114"/>
    </row>
    <row r="22" spans="1:18" ht="38.25" x14ac:dyDescent="0.2">
      <c r="A22" s="9">
        <v>11301</v>
      </c>
      <c r="B22" s="10" t="s">
        <v>25</v>
      </c>
      <c r="C22" s="9"/>
      <c r="D22" s="18">
        <f t="shared" ref="D22:D40" si="20">E22</f>
        <v>2160</v>
      </c>
      <c r="E22" s="12">
        <v>2160</v>
      </c>
      <c r="F22" s="9" t="s">
        <v>18</v>
      </c>
      <c r="G22" s="12" t="str">
        <f t="shared" ref="G22:G40" si="21">H22</f>
        <v>1000,0</v>
      </c>
      <c r="H22" s="13" t="s">
        <v>584</v>
      </c>
      <c r="I22" s="9" t="s">
        <v>18</v>
      </c>
      <c r="J22" s="12">
        <f t="shared" ref="J22:J40" si="22">K22</f>
        <v>1800</v>
      </c>
      <c r="K22" s="100">
        <v>1800</v>
      </c>
      <c r="L22" s="9" t="s">
        <v>18</v>
      </c>
      <c r="M22" s="123">
        <f t="shared" ref="M22" si="23">N22</f>
        <v>1800</v>
      </c>
      <c r="N22" s="100">
        <v>1800</v>
      </c>
      <c r="O22" s="114" t="s">
        <v>18</v>
      </c>
      <c r="P22" s="123">
        <f t="shared" ref="P22" si="24">Q22</f>
        <v>1800</v>
      </c>
      <c r="Q22" s="100">
        <v>1800</v>
      </c>
      <c r="R22" s="114" t="s">
        <v>18</v>
      </c>
    </row>
    <row r="23" spans="1:18" ht="51" x14ac:dyDescent="0.2">
      <c r="A23" s="9">
        <v>11302</v>
      </c>
      <c r="B23" s="10" t="s">
        <v>26</v>
      </c>
      <c r="C23" s="9"/>
      <c r="D23" s="11">
        <f t="shared" si="20"/>
        <v>0</v>
      </c>
      <c r="E23" s="12">
        <v>0</v>
      </c>
      <c r="F23" s="9" t="s">
        <v>18</v>
      </c>
      <c r="G23" s="12" t="str">
        <f t="shared" si="21"/>
        <v>50,0</v>
      </c>
      <c r="H23" s="13" t="s">
        <v>586</v>
      </c>
      <c r="I23" s="9" t="s">
        <v>18</v>
      </c>
      <c r="J23" s="12">
        <f t="shared" si="22"/>
        <v>50</v>
      </c>
      <c r="K23" s="100">
        <v>50</v>
      </c>
      <c r="L23" s="9" t="s">
        <v>18</v>
      </c>
      <c r="M23" s="123">
        <f t="shared" ref="M23" si="25">N23</f>
        <v>50</v>
      </c>
      <c r="N23" s="100">
        <v>50</v>
      </c>
      <c r="O23" s="114" t="s">
        <v>18</v>
      </c>
      <c r="P23" s="123">
        <f t="shared" ref="P23" si="26">Q23</f>
        <v>50</v>
      </c>
      <c r="Q23" s="100">
        <v>50</v>
      </c>
      <c r="R23" s="114" t="s">
        <v>18</v>
      </c>
    </row>
    <row r="24" spans="1:18" ht="38.25" x14ac:dyDescent="0.2">
      <c r="A24" s="9">
        <v>11303</v>
      </c>
      <c r="B24" s="10" t="s">
        <v>27</v>
      </c>
      <c r="C24" s="9"/>
      <c r="D24" s="11">
        <f t="shared" si="20"/>
        <v>0</v>
      </c>
      <c r="E24" s="12">
        <v>0</v>
      </c>
      <c r="F24" s="9" t="s">
        <v>18</v>
      </c>
      <c r="G24" s="12" t="str">
        <f t="shared" si="21"/>
        <v>50,0</v>
      </c>
      <c r="H24" s="13" t="s">
        <v>586</v>
      </c>
      <c r="I24" s="9" t="s">
        <v>18</v>
      </c>
      <c r="J24" s="12">
        <f t="shared" si="22"/>
        <v>50</v>
      </c>
      <c r="K24" s="100">
        <v>50</v>
      </c>
      <c r="L24" s="9" t="s">
        <v>18</v>
      </c>
      <c r="M24" s="123">
        <f t="shared" ref="M24" si="27">N24</f>
        <v>50</v>
      </c>
      <c r="N24" s="100">
        <v>50</v>
      </c>
      <c r="O24" s="114" t="s">
        <v>18</v>
      </c>
      <c r="P24" s="123">
        <f t="shared" ref="P24" si="28">Q24</f>
        <v>50</v>
      </c>
      <c r="Q24" s="100">
        <v>50</v>
      </c>
      <c r="R24" s="114" t="s">
        <v>18</v>
      </c>
    </row>
    <row r="25" spans="1:18" ht="89.25" x14ac:dyDescent="0.2">
      <c r="A25" s="9">
        <v>11304</v>
      </c>
      <c r="B25" s="19" t="s">
        <v>585</v>
      </c>
      <c r="C25" s="9"/>
      <c r="D25" s="11">
        <f t="shared" si="20"/>
        <v>1971.2</v>
      </c>
      <c r="E25" s="12">
        <v>1971.2</v>
      </c>
      <c r="F25" s="9" t="s">
        <v>18</v>
      </c>
      <c r="G25" s="12">
        <f t="shared" si="21"/>
        <v>2000</v>
      </c>
      <c r="H25" s="20">
        <v>2000</v>
      </c>
      <c r="I25" s="9" t="s">
        <v>18</v>
      </c>
      <c r="J25" s="12">
        <f t="shared" si="22"/>
        <v>2100</v>
      </c>
      <c r="K25" s="101">
        <v>2100</v>
      </c>
      <c r="L25" s="9" t="s">
        <v>18</v>
      </c>
      <c r="M25" s="123">
        <f t="shared" ref="M25" si="29">N25</f>
        <v>2100</v>
      </c>
      <c r="N25" s="101">
        <v>2100</v>
      </c>
      <c r="O25" s="114" t="s">
        <v>18</v>
      </c>
      <c r="P25" s="123">
        <f t="shared" ref="P25" si="30">Q25</f>
        <v>2100</v>
      </c>
      <c r="Q25" s="101">
        <v>2100</v>
      </c>
      <c r="R25" s="114" t="s">
        <v>18</v>
      </c>
    </row>
    <row r="26" spans="1:18" ht="76.5" x14ac:dyDescent="0.2">
      <c r="A26" s="9">
        <v>11305</v>
      </c>
      <c r="B26" s="10" t="s">
        <v>28</v>
      </c>
      <c r="C26" s="9"/>
      <c r="D26" s="11">
        <f t="shared" si="20"/>
        <v>210</v>
      </c>
      <c r="E26" s="12">
        <v>210</v>
      </c>
      <c r="F26" s="9" t="s">
        <v>18</v>
      </c>
      <c r="G26" s="12">
        <f t="shared" si="21"/>
        <v>240</v>
      </c>
      <c r="H26" s="13">
        <v>240</v>
      </c>
      <c r="I26" s="9" t="s">
        <v>18</v>
      </c>
      <c r="J26" s="12">
        <f t="shared" si="22"/>
        <v>270</v>
      </c>
      <c r="K26" s="100">
        <v>270</v>
      </c>
      <c r="L26" s="9" t="s">
        <v>18</v>
      </c>
      <c r="M26" s="123">
        <f t="shared" ref="M26" si="31">N26</f>
        <v>270</v>
      </c>
      <c r="N26" s="100">
        <v>270</v>
      </c>
      <c r="O26" s="114" t="s">
        <v>18</v>
      </c>
      <c r="P26" s="123">
        <f t="shared" ref="P26" si="32">Q26</f>
        <v>270</v>
      </c>
      <c r="Q26" s="100">
        <v>270</v>
      </c>
      <c r="R26" s="114" t="s">
        <v>18</v>
      </c>
    </row>
    <row r="27" spans="1:18" ht="51" x14ac:dyDescent="0.2">
      <c r="A27" s="9">
        <v>11306</v>
      </c>
      <c r="B27" s="10" t="s">
        <v>29</v>
      </c>
      <c r="C27" s="9"/>
      <c r="D27" s="11">
        <f t="shared" si="20"/>
        <v>150</v>
      </c>
      <c r="E27" s="12">
        <v>150</v>
      </c>
      <c r="F27" s="9" t="s">
        <v>18</v>
      </c>
      <c r="G27" s="12" t="str">
        <f t="shared" si="21"/>
        <v>200,0</v>
      </c>
      <c r="H27" s="13" t="s">
        <v>588</v>
      </c>
      <c r="I27" s="9" t="s">
        <v>18</v>
      </c>
      <c r="J27" s="12">
        <f t="shared" si="22"/>
        <v>200</v>
      </c>
      <c r="K27" s="100">
        <v>200</v>
      </c>
      <c r="L27" s="9" t="s">
        <v>18</v>
      </c>
      <c r="M27" s="123">
        <f t="shared" ref="M27" si="33">N27</f>
        <v>200</v>
      </c>
      <c r="N27" s="100">
        <v>200</v>
      </c>
      <c r="O27" s="114" t="s">
        <v>18</v>
      </c>
      <c r="P27" s="123">
        <f t="shared" ref="P27" si="34">Q27</f>
        <v>200</v>
      </c>
      <c r="Q27" s="100">
        <v>200</v>
      </c>
      <c r="R27" s="114" t="s">
        <v>18</v>
      </c>
    </row>
    <row r="28" spans="1:18" ht="38.25" x14ac:dyDescent="0.2">
      <c r="A28" s="9">
        <v>11307</v>
      </c>
      <c r="B28" s="10" t="s">
        <v>30</v>
      </c>
      <c r="C28" s="9"/>
      <c r="D28" s="18">
        <f t="shared" si="20"/>
        <v>6962.0209999999997</v>
      </c>
      <c r="E28" s="12">
        <v>6962.0209999999997</v>
      </c>
      <c r="F28" s="9" t="s">
        <v>18</v>
      </c>
      <c r="G28" s="12" t="str">
        <f t="shared" si="21"/>
        <v>7200,0</v>
      </c>
      <c r="H28" s="13" t="s">
        <v>587</v>
      </c>
      <c r="I28" s="9" t="s">
        <v>18</v>
      </c>
      <c r="J28" s="12">
        <f t="shared" si="22"/>
        <v>7200</v>
      </c>
      <c r="K28" s="100">
        <v>7200</v>
      </c>
      <c r="L28" s="9" t="s">
        <v>18</v>
      </c>
      <c r="M28" s="123">
        <f t="shared" ref="M28" si="35">N28</f>
        <v>7200</v>
      </c>
      <c r="N28" s="100">
        <v>7200</v>
      </c>
      <c r="O28" s="114" t="s">
        <v>18</v>
      </c>
      <c r="P28" s="123">
        <f t="shared" ref="P28" si="36">Q28</f>
        <v>7200</v>
      </c>
      <c r="Q28" s="100">
        <v>7200</v>
      </c>
      <c r="R28" s="114" t="s">
        <v>18</v>
      </c>
    </row>
    <row r="29" spans="1:18" ht="63.75" x14ac:dyDescent="0.2">
      <c r="A29" s="9">
        <v>11308</v>
      </c>
      <c r="B29" s="10" t="s">
        <v>31</v>
      </c>
      <c r="C29" s="9"/>
      <c r="D29" s="11">
        <f t="shared" si="20"/>
        <v>0</v>
      </c>
      <c r="E29" s="12">
        <v>0</v>
      </c>
      <c r="F29" s="9" t="s">
        <v>18</v>
      </c>
      <c r="G29" s="12">
        <f t="shared" si="21"/>
        <v>0</v>
      </c>
      <c r="H29" s="13"/>
      <c r="I29" s="9" t="s">
        <v>32</v>
      </c>
      <c r="J29" s="12">
        <f t="shared" si="22"/>
        <v>0</v>
      </c>
      <c r="K29" s="60"/>
      <c r="L29" s="9" t="s">
        <v>18</v>
      </c>
      <c r="M29" s="123">
        <f t="shared" ref="M29" si="37">N29</f>
        <v>0</v>
      </c>
      <c r="N29" s="132"/>
      <c r="O29" s="114" t="s">
        <v>18</v>
      </c>
      <c r="P29" s="123">
        <f t="shared" ref="P29" si="38">Q29</f>
        <v>0</v>
      </c>
      <c r="Q29" s="132"/>
      <c r="R29" s="114" t="s">
        <v>18</v>
      </c>
    </row>
    <row r="30" spans="1:18" ht="63.75" x14ac:dyDescent="0.2">
      <c r="A30" s="9">
        <v>11309</v>
      </c>
      <c r="B30" s="10" t="s">
        <v>33</v>
      </c>
      <c r="C30" s="9"/>
      <c r="D30" s="18">
        <f t="shared" si="20"/>
        <v>100</v>
      </c>
      <c r="E30" s="12">
        <v>100</v>
      </c>
      <c r="F30" s="9" t="s">
        <v>18</v>
      </c>
      <c r="G30" s="12" t="str">
        <f t="shared" si="21"/>
        <v>200,0</v>
      </c>
      <c r="H30" s="13" t="s">
        <v>588</v>
      </c>
      <c r="I30" s="9" t="s">
        <v>18</v>
      </c>
      <c r="J30" s="12">
        <f t="shared" si="22"/>
        <v>200</v>
      </c>
      <c r="K30" s="100">
        <v>200</v>
      </c>
      <c r="L30" s="9" t="s">
        <v>18</v>
      </c>
      <c r="M30" s="123">
        <f t="shared" ref="M30" si="39">N30</f>
        <v>200</v>
      </c>
      <c r="N30" s="100">
        <v>200</v>
      </c>
      <c r="O30" s="114" t="s">
        <v>18</v>
      </c>
      <c r="P30" s="123">
        <f t="shared" ref="P30" si="40">Q30</f>
        <v>200</v>
      </c>
      <c r="Q30" s="100">
        <v>200</v>
      </c>
      <c r="R30" s="114" t="s">
        <v>18</v>
      </c>
    </row>
    <row r="31" spans="1:18" ht="38.25" x14ac:dyDescent="0.2">
      <c r="A31" s="9">
        <v>11310</v>
      </c>
      <c r="B31" s="10" t="s">
        <v>34</v>
      </c>
      <c r="C31" s="9"/>
      <c r="D31" s="12">
        <f t="shared" si="20"/>
        <v>1223.2</v>
      </c>
      <c r="E31" s="12">
        <v>1223.2</v>
      </c>
      <c r="F31" s="9" t="s">
        <v>18</v>
      </c>
      <c r="G31" s="21" t="str">
        <f t="shared" si="21"/>
        <v>1200,0</v>
      </c>
      <c r="H31" s="13" t="s">
        <v>589</v>
      </c>
      <c r="I31" s="9" t="s">
        <v>18</v>
      </c>
      <c r="J31" s="12">
        <f t="shared" si="22"/>
        <v>1200</v>
      </c>
      <c r="K31" s="100">
        <v>1200</v>
      </c>
      <c r="L31" s="9" t="s">
        <v>18</v>
      </c>
      <c r="M31" s="123">
        <f t="shared" ref="M31" si="41">N31</f>
        <v>1200</v>
      </c>
      <c r="N31" s="100">
        <v>1200</v>
      </c>
      <c r="O31" s="114" t="s">
        <v>18</v>
      </c>
      <c r="P31" s="123">
        <f t="shared" ref="P31" si="42">Q31</f>
        <v>1200</v>
      </c>
      <c r="Q31" s="100">
        <v>1200</v>
      </c>
      <c r="R31" s="114" t="s">
        <v>18</v>
      </c>
    </row>
    <row r="32" spans="1:18" ht="38.25" x14ac:dyDescent="0.2">
      <c r="A32" s="9">
        <v>11311</v>
      </c>
      <c r="B32" s="10" t="s">
        <v>35</v>
      </c>
      <c r="C32" s="9"/>
      <c r="D32" s="11">
        <f t="shared" si="20"/>
        <v>0</v>
      </c>
      <c r="E32" s="12">
        <v>0</v>
      </c>
      <c r="F32" s="9" t="s">
        <v>18</v>
      </c>
      <c r="G32" s="12">
        <f t="shared" si="21"/>
        <v>0</v>
      </c>
      <c r="H32" s="13"/>
      <c r="I32" s="9" t="s">
        <v>18</v>
      </c>
      <c r="J32" s="12">
        <f t="shared" si="22"/>
        <v>0</v>
      </c>
      <c r="K32" s="60"/>
      <c r="L32" s="9" t="s">
        <v>18</v>
      </c>
      <c r="M32" s="123">
        <f t="shared" ref="M32" si="43">N32</f>
        <v>0</v>
      </c>
      <c r="N32" s="132"/>
      <c r="O32" s="114" t="s">
        <v>18</v>
      </c>
      <c r="P32" s="123">
        <f t="shared" ref="P32" si="44">Q32</f>
        <v>0</v>
      </c>
      <c r="Q32" s="132"/>
      <c r="R32" s="114" t="s">
        <v>18</v>
      </c>
    </row>
    <row r="33" spans="1:18" ht="120" x14ac:dyDescent="0.2">
      <c r="A33" s="9">
        <v>11312</v>
      </c>
      <c r="B33" s="10" t="s">
        <v>36</v>
      </c>
      <c r="C33" s="9"/>
      <c r="D33" s="18">
        <f t="shared" si="20"/>
        <v>435.56</v>
      </c>
      <c r="E33" s="12">
        <v>435.56</v>
      </c>
      <c r="F33" s="9" t="s">
        <v>18</v>
      </c>
      <c r="G33" s="12">
        <f t="shared" si="21"/>
        <v>1500</v>
      </c>
      <c r="H33" s="13">
        <v>1500</v>
      </c>
      <c r="I33" s="9" t="s">
        <v>18</v>
      </c>
      <c r="J33" s="12">
        <f t="shared" si="22"/>
        <v>1000</v>
      </c>
      <c r="K33" s="102">
        <v>1000</v>
      </c>
      <c r="L33" s="9" t="s">
        <v>18</v>
      </c>
      <c r="M33" s="123">
        <f t="shared" ref="M33" si="45">N33</f>
        <v>1000</v>
      </c>
      <c r="N33" s="102">
        <v>1000</v>
      </c>
      <c r="O33" s="114" t="s">
        <v>18</v>
      </c>
      <c r="P33" s="123">
        <f t="shared" ref="P33" si="46">Q33</f>
        <v>1000</v>
      </c>
      <c r="Q33" s="102">
        <v>1000</v>
      </c>
      <c r="R33" s="114" t="s">
        <v>18</v>
      </c>
    </row>
    <row r="34" spans="1:18" ht="78.75" x14ac:dyDescent="0.2">
      <c r="A34" s="9">
        <v>11313</v>
      </c>
      <c r="B34" s="10" t="s">
        <v>37</v>
      </c>
      <c r="C34" s="9"/>
      <c r="D34" s="11">
        <f t="shared" si="20"/>
        <v>0</v>
      </c>
      <c r="E34" s="12">
        <v>0</v>
      </c>
      <c r="F34" s="9" t="s">
        <v>18</v>
      </c>
      <c r="G34" s="12">
        <f t="shared" si="21"/>
        <v>0</v>
      </c>
      <c r="H34" s="13"/>
      <c r="I34" s="9" t="s">
        <v>18</v>
      </c>
      <c r="J34" s="12">
        <f t="shared" si="22"/>
        <v>0</v>
      </c>
      <c r="K34" s="60"/>
      <c r="L34" s="9" t="s">
        <v>18</v>
      </c>
      <c r="M34" s="123">
        <f t="shared" ref="M34" si="47">N34</f>
        <v>0</v>
      </c>
      <c r="N34" s="132"/>
      <c r="O34" s="114" t="s">
        <v>18</v>
      </c>
      <c r="P34" s="123">
        <f t="shared" ref="P34" si="48">Q34</f>
        <v>0</v>
      </c>
      <c r="Q34" s="132"/>
      <c r="R34" s="114" t="s">
        <v>18</v>
      </c>
    </row>
    <row r="35" spans="1:18" ht="51" x14ac:dyDescent="0.2">
      <c r="A35" s="9">
        <v>11314</v>
      </c>
      <c r="B35" s="10" t="s">
        <v>38</v>
      </c>
      <c r="C35" s="9"/>
      <c r="D35" s="11">
        <f t="shared" si="20"/>
        <v>0</v>
      </c>
      <c r="E35" s="12">
        <v>0</v>
      </c>
      <c r="F35" s="9" t="s">
        <v>18</v>
      </c>
      <c r="G35" s="12">
        <f t="shared" si="21"/>
        <v>0</v>
      </c>
      <c r="H35" s="13"/>
      <c r="I35" s="9" t="s">
        <v>18</v>
      </c>
      <c r="J35" s="12">
        <f t="shared" si="22"/>
        <v>0</v>
      </c>
      <c r="K35" s="60"/>
      <c r="L35" s="9" t="s">
        <v>18</v>
      </c>
      <c r="M35" s="123">
        <f t="shared" ref="M35" si="49">N35</f>
        <v>0</v>
      </c>
      <c r="N35" s="132"/>
      <c r="O35" s="114" t="s">
        <v>18</v>
      </c>
      <c r="P35" s="123">
        <f t="shared" ref="P35" si="50">Q35</f>
        <v>0</v>
      </c>
      <c r="Q35" s="132"/>
      <c r="R35" s="114" t="s">
        <v>18</v>
      </c>
    </row>
    <row r="36" spans="1:18" ht="51" x14ac:dyDescent="0.2">
      <c r="A36" s="9">
        <v>11315</v>
      </c>
      <c r="B36" s="10" t="s">
        <v>39</v>
      </c>
      <c r="C36" s="9"/>
      <c r="D36" s="11">
        <f t="shared" si="20"/>
        <v>0</v>
      </c>
      <c r="E36" s="12">
        <v>0</v>
      </c>
      <c r="F36" s="9" t="s">
        <v>18</v>
      </c>
      <c r="G36" s="12">
        <f t="shared" si="21"/>
        <v>0</v>
      </c>
      <c r="H36" s="13"/>
      <c r="I36" s="9" t="s">
        <v>18</v>
      </c>
      <c r="J36" s="12">
        <f t="shared" si="22"/>
        <v>0</v>
      </c>
      <c r="K36" s="60"/>
      <c r="L36" s="9" t="s">
        <v>18</v>
      </c>
      <c r="M36" s="123">
        <f t="shared" ref="M36" si="51">N36</f>
        <v>0</v>
      </c>
      <c r="N36" s="132"/>
      <c r="O36" s="114" t="s">
        <v>18</v>
      </c>
      <c r="P36" s="123">
        <f t="shared" ref="P36" si="52">Q36</f>
        <v>0</v>
      </c>
      <c r="Q36" s="132"/>
      <c r="R36" s="114" t="s">
        <v>18</v>
      </c>
    </row>
    <row r="37" spans="1:18" ht="42.75" x14ac:dyDescent="0.2">
      <c r="A37" s="9">
        <v>11316</v>
      </c>
      <c r="B37" s="10" t="s">
        <v>40</v>
      </c>
      <c r="C37" s="9"/>
      <c r="D37" s="11">
        <f t="shared" si="20"/>
        <v>0</v>
      </c>
      <c r="E37" s="12">
        <v>0</v>
      </c>
      <c r="F37" s="9" t="s">
        <v>17</v>
      </c>
      <c r="G37" s="12">
        <f t="shared" si="21"/>
        <v>0</v>
      </c>
      <c r="H37" s="13"/>
      <c r="I37" s="9" t="s">
        <v>17</v>
      </c>
      <c r="J37" s="12">
        <f t="shared" si="22"/>
        <v>0</v>
      </c>
      <c r="K37" s="60"/>
      <c r="L37" s="9" t="s">
        <v>17</v>
      </c>
      <c r="M37" s="123">
        <f t="shared" ref="M37" si="53">N37</f>
        <v>0</v>
      </c>
      <c r="N37" s="132"/>
      <c r="O37" s="114" t="s">
        <v>17</v>
      </c>
      <c r="P37" s="123">
        <f t="shared" ref="P37" si="54">Q37</f>
        <v>0</v>
      </c>
      <c r="Q37" s="132"/>
      <c r="R37" s="114" t="s">
        <v>17</v>
      </c>
    </row>
    <row r="38" spans="1:18" ht="38.25" x14ac:dyDescent="0.2">
      <c r="A38" s="9">
        <v>11317</v>
      </c>
      <c r="B38" s="10" t="s">
        <v>41</v>
      </c>
      <c r="C38" s="9"/>
      <c r="D38" s="11">
        <f t="shared" si="20"/>
        <v>0</v>
      </c>
      <c r="E38" s="12">
        <v>0</v>
      </c>
      <c r="F38" s="9" t="s">
        <v>18</v>
      </c>
      <c r="G38" s="12">
        <f t="shared" si="21"/>
        <v>0</v>
      </c>
      <c r="H38" s="13"/>
      <c r="I38" s="9" t="s">
        <v>18</v>
      </c>
      <c r="J38" s="12">
        <f t="shared" si="22"/>
        <v>0</v>
      </c>
      <c r="K38" s="60"/>
      <c r="L38" s="9" t="s">
        <v>18</v>
      </c>
      <c r="M38" s="123">
        <f t="shared" ref="M38" si="55">N38</f>
        <v>0</v>
      </c>
      <c r="N38" s="132"/>
      <c r="O38" s="114" t="s">
        <v>18</v>
      </c>
      <c r="P38" s="123">
        <f t="shared" ref="P38" si="56">Q38</f>
        <v>0</v>
      </c>
      <c r="Q38" s="132"/>
      <c r="R38" s="114" t="s">
        <v>18</v>
      </c>
    </row>
    <row r="39" spans="1:18" ht="25.5" x14ac:dyDescent="0.2">
      <c r="A39" s="9">
        <v>11318</v>
      </c>
      <c r="B39" s="10" t="s">
        <v>42</v>
      </c>
      <c r="C39" s="9"/>
      <c r="D39" s="11">
        <f t="shared" si="20"/>
        <v>0</v>
      </c>
      <c r="E39" s="12">
        <v>0</v>
      </c>
      <c r="F39" s="9" t="s">
        <v>18</v>
      </c>
      <c r="G39" s="12">
        <f t="shared" si="21"/>
        <v>0</v>
      </c>
      <c r="H39" s="13"/>
      <c r="I39" s="9" t="s">
        <v>18</v>
      </c>
      <c r="J39" s="12">
        <f t="shared" si="22"/>
        <v>0</v>
      </c>
      <c r="K39" s="60"/>
      <c r="L39" s="9" t="s">
        <v>18</v>
      </c>
      <c r="M39" s="123">
        <f t="shared" ref="M39" si="57">N39</f>
        <v>0</v>
      </c>
      <c r="N39" s="132"/>
      <c r="O39" s="114" t="s">
        <v>18</v>
      </c>
      <c r="P39" s="123">
        <f t="shared" ref="P39" si="58">Q39</f>
        <v>0</v>
      </c>
      <c r="Q39" s="132"/>
      <c r="R39" s="114" t="s">
        <v>18</v>
      </c>
    </row>
    <row r="40" spans="1:18" x14ac:dyDescent="0.2">
      <c r="A40" s="9">
        <v>11319</v>
      </c>
      <c r="B40" s="10" t="s">
        <v>43</v>
      </c>
      <c r="C40" s="9"/>
      <c r="D40" s="18">
        <f t="shared" si="20"/>
        <v>750</v>
      </c>
      <c r="E40" s="12">
        <v>750</v>
      </c>
      <c r="F40" s="9" t="s">
        <v>18</v>
      </c>
      <c r="G40" s="12">
        <f t="shared" si="21"/>
        <v>750</v>
      </c>
      <c r="H40" s="13">
        <v>750</v>
      </c>
      <c r="I40" s="9" t="s">
        <v>18</v>
      </c>
      <c r="J40" s="12">
        <f t="shared" si="22"/>
        <v>750</v>
      </c>
      <c r="K40" s="100">
        <v>750</v>
      </c>
      <c r="L40" s="9" t="s">
        <v>18</v>
      </c>
      <c r="M40" s="123">
        <f t="shared" ref="M40" si="59">N40</f>
        <v>750</v>
      </c>
      <c r="N40" s="100">
        <v>750</v>
      </c>
      <c r="O40" s="114" t="s">
        <v>18</v>
      </c>
      <c r="P40" s="123">
        <f t="shared" ref="P40" si="60">Q40</f>
        <v>750</v>
      </c>
      <c r="Q40" s="100">
        <v>750</v>
      </c>
      <c r="R40" s="114" t="s">
        <v>18</v>
      </c>
    </row>
    <row r="41" spans="1:18" ht="25.5" x14ac:dyDescent="0.2">
      <c r="A41" s="6">
        <v>1140</v>
      </c>
      <c r="B41" s="7" t="s">
        <v>44</v>
      </c>
      <c r="C41" s="6">
        <v>7146</v>
      </c>
      <c r="D41" s="14">
        <f>D43+D44</f>
        <v>8695.64</v>
      </c>
      <c r="E41" s="14">
        <f>E43+E44</f>
        <v>8695.64</v>
      </c>
      <c r="F41" s="6" t="s">
        <v>18</v>
      </c>
      <c r="G41" s="14">
        <f>G43+G44</f>
        <v>6000</v>
      </c>
      <c r="H41" s="8">
        <f>H43+H44</f>
        <v>6000</v>
      </c>
      <c r="I41" s="6" t="s">
        <v>18</v>
      </c>
      <c r="J41" s="14">
        <f>J43+J44</f>
        <v>8000</v>
      </c>
      <c r="K41" s="14">
        <f>K43+K44</f>
        <v>8000</v>
      </c>
      <c r="L41" s="6" t="s">
        <v>18</v>
      </c>
      <c r="M41" s="124">
        <f t="shared" ref="M41:N41" si="61">M43+M44</f>
        <v>8000</v>
      </c>
      <c r="N41" s="124">
        <f t="shared" si="61"/>
        <v>8000</v>
      </c>
      <c r="O41" s="119" t="s">
        <v>18</v>
      </c>
      <c r="P41" s="124">
        <f t="shared" ref="P41:Q41" si="62">P43+P44</f>
        <v>8000</v>
      </c>
      <c r="Q41" s="124">
        <f t="shared" si="62"/>
        <v>8000</v>
      </c>
      <c r="R41" s="119" t="s">
        <v>18</v>
      </c>
    </row>
    <row r="42" spans="1:18" x14ac:dyDescent="0.2">
      <c r="A42" s="9"/>
      <c r="B42" s="10" t="s">
        <v>12</v>
      </c>
      <c r="C42" s="9"/>
      <c r="D42" s="22"/>
      <c r="E42" s="23"/>
      <c r="F42" s="9"/>
      <c r="G42" s="23"/>
      <c r="H42" s="13"/>
      <c r="I42" s="9"/>
      <c r="J42" s="12">
        <f>K42</f>
        <v>0</v>
      </c>
      <c r="K42" s="60"/>
      <c r="L42" s="9"/>
      <c r="M42" s="123">
        <f t="shared" ref="M42" si="63">N42</f>
        <v>0</v>
      </c>
      <c r="N42" s="132"/>
      <c r="O42" s="114"/>
      <c r="P42" s="123">
        <f t="shared" ref="P42" si="64">Q42</f>
        <v>0</v>
      </c>
      <c r="Q42" s="132"/>
      <c r="R42" s="114"/>
    </row>
    <row r="43" spans="1:18" ht="76.5" x14ac:dyDescent="0.2">
      <c r="A43" s="9">
        <v>1141</v>
      </c>
      <c r="B43" s="10" t="s">
        <v>45</v>
      </c>
      <c r="C43" s="9"/>
      <c r="D43" s="12">
        <f>E43</f>
        <v>2505.1</v>
      </c>
      <c r="E43" s="12">
        <v>2505.1</v>
      </c>
      <c r="F43" s="9" t="s">
        <v>18</v>
      </c>
      <c r="G43" s="12" t="str">
        <f>H43</f>
        <v>2500,0</v>
      </c>
      <c r="H43" s="13" t="s">
        <v>590</v>
      </c>
      <c r="I43" s="9" t="s">
        <v>18</v>
      </c>
      <c r="J43" s="12">
        <f>K43</f>
        <v>2500</v>
      </c>
      <c r="K43" s="100">
        <v>2500</v>
      </c>
      <c r="L43" s="9" t="s">
        <v>18</v>
      </c>
      <c r="M43" s="123">
        <f t="shared" ref="M43" si="65">N43</f>
        <v>2500</v>
      </c>
      <c r="N43" s="100">
        <v>2500</v>
      </c>
      <c r="O43" s="114" t="s">
        <v>18</v>
      </c>
      <c r="P43" s="123">
        <f t="shared" ref="P43" si="66">Q43</f>
        <v>2500</v>
      </c>
      <c r="Q43" s="100">
        <v>2500</v>
      </c>
      <c r="R43" s="114" t="s">
        <v>18</v>
      </c>
    </row>
    <row r="44" spans="1:18" ht="81" x14ac:dyDescent="0.2">
      <c r="A44" s="9">
        <v>1142</v>
      </c>
      <c r="B44" s="10" t="s">
        <v>46</v>
      </c>
      <c r="C44" s="9"/>
      <c r="D44" s="12">
        <f>E44</f>
        <v>6190.54</v>
      </c>
      <c r="E44" s="12">
        <v>6190.54</v>
      </c>
      <c r="F44" s="9" t="s">
        <v>18</v>
      </c>
      <c r="G44" s="12" t="str">
        <f>H44</f>
        <v>3500,0</v>
      </c>
      <c r="H44" s="13" t="s">
        <v>591</v>
      </c>
      <c r="I44" s="9" t="s">
        <v>18</v>
      </c>
      <c r="J44" s="12">
        <f>K44</f>
        <v>5500</v>
      </c>
      <c r="K44" s="100">
        <v>5500</v>
      </c>
      <c r="L44" s="9" t="s">
        <v>18</v>
      </c>
      <c r="M44" s="123">
        <f t="shared" ref="M44" si="67">N44</f>
        <v>5500</v>
      </c>
      <c r="N44" s="100">
        <v>5500</v>
      </c>
      <c r="O44" s="114" t="s">
        <v>18</v>
      </c>
      <c r="P44" s="123">
        <f t="shared" ref="P44" si="68">Q44</f>
        <v>5500</v>
      </c>
      <c r="Q44" s="100">
        <v>5500</v>
      </c>
      <c r="R44" s="114" t="s">
        <v>18</v>
      </c>
    </row>
    <row r="45" spans="1:18" ht="15" x14ac:dyDescent="0.2">
      <c r="A45" s="6">
        <v>1150</v>
      </c>
      <c r="B45" s="7" t="s">
        <v>47</v>
      </c>
      <c r="C45" s="6">
        <v>7161</v>
      </c>
      <c r="D45" s="11">
        <f>D47+D53</f>
        <v>0</v>
      </c>
      <c r="E45" s="12">
        <f>E47+E53</f>
        <v>0</v>
      </c>
      <c r="F45" s="9" t="s">
        <v>17</v>
      </c>
      <c r="G45" s="12">
        <f>G47+G53</f>
        <v>0</v>
      </c>
      <c r="H45" s="12">
        <f>H47+H53</f>
        <v>0</v>
      </c>
      <c r="I45" s="9" t="s">
        <v>17</v>
      </c>
      <c r="J45" s="12">
        <f>J47+J53</f>
        <v>0</v>
      </c>
      <c r="K45" s="99">
        <f>K47+K53</f>
        <v>0</v>
      </c>
      <c r="L45" s="9" t="s">
        <v>17</v>
      </c>
      <c r="M45" s="123">
        <f t="shared" ref="M45:N45" si="69">M47+M53</f>
        <v>0</v>
      </c>
      <c r="N45" s="134">
        <f t="shared" si="69"/>
        <v>0</v>
      </c>
      <c r="O45" s="114" t="s">
        <v>17</v>
      </c>
      <c r="P45" s="123">
        <f t="shared" ref="P45:Q45" si="70">P47+P53</f>
        <v>0</v>
      </c>
      <c r="Q45" s="134">
        <f t="shared" si="70"/>
        <v>0</v>
      </c>
      <c r="R45" s="114" t="s">
        <v>17</v>
      </c>
    </row>
    <row r="46" spans="1:18" ht="15" x14ac:dyDescent="0.2">
      <c r="A46" s="9"/>
      <c r="B46" s="24" t="s">
        <v>48</v>
      </c>
      <c r="C46" s="9"/>
      <c r="D46" s="11"/>
      <c r="E46" s="12"/>
      <c r="F46" s="9"/>
      <c r="G46" s="13"/>
      <c r="H46" s="13"/>
      <c r="I46" s="9"/>
      <c r="J46" s="9"/>
      <c r="K46" s="60"/>
      <c r="L46" s="9"/>
      <c r="M46" s="114"/>
      <c r="N46" s="132"/>
      <c r="O46" s="114"/>
      <c r="P46" s="114"/>
      <c r="Q46" s="132"/>
      <c r="R46" s="114"/>
    </row>
    <row r="47" spans="1:18" ht="45" x14ac:dyDescent="0.2">
      <c r="A47" s="177">
        <v>1151</v>
      </c>
      <c r="B47" s="24" t="s">
        <v>49</v>
      </c>
      <c r="C47" s="177"/>
      <c r="D47" s="186">
        <f>D50+D51+D52</f>
        <v>0</v>
      </c>
      <c r="E47" s="184">
        <f>E50+E51+E52</f>
        <v>0</v>
      </c>
      <c r="F47" s="177" t="s">
        <v>17</v>
      </c>
      <c r="G47" s="184">
        <f>G50+G51+G52</f>
        <v>0</v>
      </c>
      <c r="H47" s="184">
        <f>H50+H51+H52</f>
        <v>0</v>
      </c>
      <c r="I47" s="177" t="s">
        <v>17</v>
      </c>
      <c r="J47" s="184">
        <f>J50+J51+J52</f>
        <v>0</v>
      </c>
      <c r="K47" s="185">
        <f>K50+K51+K52</f>
        <v>0</v>
      </c>
      <c r="L47" s="177" t="s">
        <v>17</v>
      </c>
      <c r="M47" s="184">
        <f t="shared" ref="M47:N47" si="71">M50+M51+M52</f>
        <v>0</v>
      </c>
      <c r="N47" s="185">
        <f t="shared" si="71"/>
        <v>0</v>
      </c>
      <c r="O47" s="177" t="s">
        <v>17</v>
      </c>
      <c r="P47" s="184">
        <f t="shared" ref="P47:Q47" si="72">P50+P51+P52</f>
        <v>0</v>
      </c>
      <c r="Q47" s="185">
        <f t="shared" si="72"/>
        <v>0</v>
      </c>
      <c r="R47" s="177" t="s">
        <v>17</v>
      </c>
    </row>
    <row r="48" spans="1:18" ht="15" x14ac:dyDescent="0.2">
      <c r="A48" s="177"/>
      <c r="B48" s="10" t="s">
        <v>50</v>
      </c>
      <c r="C48" s="177"/>
      <c r="D48" s="186"/>
      <c r="E48" s="184"/>
      <c r="F48" s="177"/>
      <c r="G48" s="184"/>
      <c r="H48" s="184"/>
      <c r="I48" s="177"/>
      <c r="J48" s="184"/>
      <c r="K48" s="185"/>
      <c r="L48" s="177"/>
      <c r="M48" s="184"/>
      <c r="N48" s="185"/>
      <c r="O48" s="177"/>
      <c r="P48" s="184"/>
      <c r="Q48" s="185"/>
      <c r="R48" s="177"/>
    </row>
    <row r="49" spans="1:18" ht="15" x14ac:dyDescent="0.2">
      <c r="A49" s="177"/>
      <c r="B49" s="24" t="s">
        <v>51</v>
      </c>
      <c r="C49" s="177"/>
      <c r="D49" s="186"/>
      <c r="E49" s="184"/>
      <c r="F49" s="177"/>
      <c r="G49" s="184"/>
      <c r="H49" s="184"/>
      <c r="I49" s="177"/>
      <c r="J49" s="184"/>
      <c r="K49" s="185"/>
      <c r="L49" s="177"/>
      <c r="M49" s="184"/>
      <c r="N49" s="185"/>
      <c r="O49" s="177"/>
      <c r="P49" s="184"/>
      <c r="Q49" s="185"/>
      <c r="R49" s="177"/>
    </row>
    <row r="50" spans="1:18" ht="15" x14ac:dyDescent="0.2">
      <c r="A50" s="9">
        <v>1152</v>
      </c>
      <c r="B50" s="24" t="s">
        <v>52</v>
      </c>
      <c r="C50" s="9"/>
      <c r="D50" s="11">
        <f>E50</f>
        <v>0</v>
      </c>
      <c r="E50" s="12"/>
      <c r="F50" s="9" t="s">
        <v>17</v>
      </c>
      <c r="G50" s="13"/>
      <c r="H50" s="13"/>
      <c r="I50" s="9" t="s">
        <v>17</v>
      </c>
      <c r="J50" s="9"/>
      <c r="K50" s="60"/>
      <c r="L50" s="9" t="s">
        <v>17</v>
      </c>
      <c r="M50" s="114"/>
      <c r="N50" s="132"/>
      <c r="O50" s="114" t="s">
        <v>17</v>
      </c>
      <c r="P50" s="114"/>
      <c r="Q50" s="132"/>
      <c r="R50" s="114" t="s">
        <v>17</v>
      </c>
    </row>
    <row r="51" spans="1:18" ht="15" x14ac:dyDescent="0.2">
      <c r="A51" s="9">
        <v>1153</v>
      </c>
      <c r="B51" s="24" t="s">
        <v>53</v>
      </c>
      <c r="C51" s="9"/>
      <c r="D51" s="11">
        <f>E51</f>
        <v>0</v>
      </c>
      <c r="E51" s="12"/>
      <c r="F51" s="9" t="s">
        <v>17</v>
      </c>
      <c r="G51" s="13"/>
      <c r="H51" s="13"/>
      <c r="I51" s="9" t="s">
        <v>17</v>
      </c>
      <c r="J51" s="9"/>
      <c r="K51" s="60"/>
      <c r="L51" s="9" t="s">
        <v>17</v>
      </c>
      <c r="M51" s="114"/>
      <c r="N51" s="132"/>
      <c r="O51" s="114" t="s">
        <v>17</v>
      </c>
      <c r="P51" s="114"/>
      <c r="Q51" s="132"/>
      <c r="R51" s="114" t="s">
        <v>17</v>
      </c>
    </row>
    <row r="52" spans="1:18" ht="30" x14ac:dyDescent="0.2">
      <c r="A52" s="9">
        <v>1154</v>
      </c>
      <c r="B52" s="24" t="s">
        <v>54</v>
      </c>
      <c r="C52" s="9"/>
      <c r="D52" s="11">
        <f>E52</f>
        <v>0</v>
      </c>
      <c r="E52" s="12"/>
      <c r="F52" s="9" t="s">
        <v>17</v>
      </c>
      <c r="G52" s="13"/>
      <c r="H52" s="13"/>
      <c r="I52" s="9" t="s">
        <v>17</v>
      </c>
      <c r="J52" s="9"/>
      <c r="K52" s="60"/>
      <c r="L52" s="9" t="s">
        <v>17</v>
      </c>
      <c r="M52" s="114"/>
      <c r="N52" s="132"/>
      <c r="O52" s="114" t="s">
        <v>17</v>
      </c>
      <c r="P52" s="114"/>
      <c r="Q52" s="132"/>
      <c r="R52" s="114" t="s">
        <v>17</v>
      </c>
    </row>
    <row r="53" spans="1:18" ht="75" x14ac:dyDescent="0.2">
      <c r="A53" s="9">
        <v>1155</v>
      </c>
      <c r="B53" s="24" t="s">
        <v>55</v>
      </c>
      <c r="C53" s="9"/>
      <c r="D53" s="11">
        <f>E53</f>
        <v>0</v>
      </c>
      <c r="E53" s="12"/>
      <c r="F53" s="9" t="s">
        <v>17</v>
      </c>
      <c r="G53" s="13"/>
      <c r="H53" s="13"/>
      <c r="I53" s="9" t="s">
        <v>17</v>
      </c>
      <c r="J53" s="9"/>
      <c r="K53" s="60"/>
      <c r="L53" s="9" t="s">
        <v>17</v>
      </c>
      <c r="M53" s="114"/>
      <c r="N53" s="132"/>
      <c r="O53" s="114" t="s">
        <v>17</v>
      </c>
      <c r="P53" s="114"/>
      <c r="Q53" s="132"/>
      <c r="R53" s="114" t="s">
        <v>17</v>
      </c>
    </row>
    <row r="54" spans="1:18" ht="38.25" x14ac:dyDescent="0.2">
      <c r="A54" s="6">
        <v>1200</v>
      </c>
      <c r="B54" s="7" t="s">
        <v>56</v>
      </c>
      <c r="C54" s="6">
        <v>7300</v>
      </c>
      <c r="D54" s="14">
        <f>D56+D62+D65+D68+D77</f>
        <v>822618.1</v>
      </c>
      <c r="E54" s="15">
        <f>E56+E56+E62+E68</f>
        <v>822618.1</v>
      </c>
      <c r="F54" s="14"/>
      <c r="G54" s="14">
        <f>G56+G62+G65+G68+G77</f>
        <v>836512.2</v>
      </c>
      <c r="H54" s="15">
        <f>H56+H56+H62+H68</f>
        <v>821463.2</v>
      </c>
      <c r="I54" s="25"/>
      <c r="J54" s="14">
        <f>J56+J62+J65+J68+J77</f>
        <v>863456.8</v>
      </c>
      <c r="K54" s="14">
        <f>K56+K62+K65+K68+K77</f>
        <v>753456.8</v>
      </c>
      <c r="L54" s="173">
        <f>L77</f>
        <v>110000</v>
      </c>
      <c r="M54" s="124">
        <f t="shared" ref="M54:N54" si="73">M56+M62+M65+M68+M77</f>
        <v>753456.8</v>
      </c>
      <c r="N54" s="124">
        <f t="shared" si="73"/>
        <v>753456.8</v>
      </c>
      <c r="O54" s="25"/>
      <c r="P54" s="124">
        <f t="shared" ref="P54:Q54" si="74">P56+P62+P65+P68+P77</f>
        <v>753456.8</v>
      </c>
      <c r="Q54" s="124">
        <f t="shared" si="74"/>
        <v>753456.8</v>
      </c>
      <c r="R54" s="25"/>
    </row>
    <row r="55" spans="1:18" x14ac:dyDescent="0.2">
      <c r="A55" s="9"/>
      <c r="B55" s="10" t="s">
        <v>12</v>
      </c>
      <c r="C55" s="9"/>
      <c r="D55" s="11">
        <f>E55</f>
        <v>0</v>
      </c>
      <c r="E55" s="12"/>
      <c r="F55" s="9"/>
      <c r="G55" s="12">
        <f>H55</f>
        <v>0</v>
      </c>
      <c r="H55" s="13"/>
      <c r="I55" s="9"/>
      <c r="J55" s="12">
        <f>K55</f>
        <v>0</v>
      </c>
      <c r="K55" s="60"/>
      <c r="L55" s="9"/>
      <c r="M55" s="123">
        <f t="shared" ref="M55" si="75">N55</f>
        <v>0</v>
      </c>
      <c r="N55" s="132"/>
      <c r="O55" s="114"/>
      <c r="P55" s="123">
        <f t="shared" ref="P55" si="76">Q55</f>
        <v>0</v>
      </c>
      <c r="Q55" s="132"/>
      <c r="R55" s="114"/>
    </row>
    <row r="56" spans="1:18" ht="30" x14ac:dyDescent="0.2">
      <c r="A56" s="6">
        <v>1210</v>
      </c>
      <c r="B56" s="7" t="s">
        <v>57</v>
      </c>
      <c r="C56" s="9">
        <v>7311</v>
      </c>
      <c r="D56" s="11">
        <f>E56</f>
        <v>0</v>
      </c>
      <c r="E56" s="12"/>
      <c r="F56" s="9" t="s">
        <v>17</v>
      </c>
      <c r="G56" s="12">
        <f>H56</f>
        <v>0</v>
      </c>
      <c r="H56" s="13"/>
      <c r="I56" s="9" t="s">
        <v>17</v>
      </c>
      <c r="J56" s="12">
        <f>K56+K58</f>
        <v>0</v>
      </c>
      <c r="K56" s="60"/>
      <c r="L56" s="9" t="s">
        <v>17</v>
      </c>
      <c r="M56" s="123">
        <f t="shared" ref="M56" si="77">N56+N58</f>
        <v>0</v>
      </c>
      <c r="N56" s="132"/>
      <c r="O56" s="114" t="s">
        <v>17</v>
      </c>
      <c r="P56" s="123">
        <f t="shared" ref="P56" si="78">Q56+Q58</f>
        <v>0</v>
      </c>
      <c r="Q56" s="132"/>
      <c r="R56" s="114" t="s">
        <v>17</v>
      </c>
    </row>
    <row r="57" spans="1:18" ht="15" x14ac:dyDescent="0.2">
      <c r="A57" s="9"/>
      <c r="B57" s="24" t="s">
        <v>58</v>
      </c>
      <c r="C57" s="9"/>
      <c r="D57" s="11">
        <f>E57</f>
        <v>0</v>
      </c>
      <c r="E57" s="12"/>
      <c r="F57" s="9"/>
      <c r="G57" s="12">
        <f>H57</f>
        <v>0</v>
      </c>
      <c r="H57" s="13"/>
      <c r="I57" s="9"/>
      <c r="J57" s="12">
        <f>K57</f>
        <v>0</v>
      </c>
      <c r="K57" s="60"/>
      <c r="L57" s="9"/>
      <c r="M57" s="123">
        <f t="shared" ref="M57" si="79">N57</f>
        <v>0</v>
      </c>
      <c r="N57" s="132"/>
      <c r="O57" s="114"/>
      <c r="P57" s="123">
        <f t="shared" ref="P57" si="80">Q57</f>
        <v>0</v>
      </c>
      <c r="Q57" s="132"/>
      <c r="R57" s="114"/>
    </row>
    <row r="58" spans="1:18" ht="60" x14ac:dyDescent="0.2">
      <c r="A58" s="9">
        <v>1211</v>
      </c>
      <c r="B58" s="24" t="s">
        <v>59</v>
      </c>
      <c r="C58" s="9"/>
      <c r="D58" s="11">
        <f>E58</f>
        <v>0</v>
      </c>
      <c r="E58" s="12"/>
      <c r="F58" s="9" t="s">
        <v>17</v>
      </c>
      <c r="G58" s="12">
        <f>H58</f>
        <v>0</v>
      </c>
      <c r="H58" s="13"/>
      <c r="I58" s="9" t="s">
        <v>17</v>
      </c>
      <c r="J58" s="12"/>
      <c r="K58" s="103"/>
      <c r="L58" s="9" t="s">
        <v>17</v>
      </c>
      <c r="M58" s="123"/>
      <c r="N58" s="103"/>
      <c r="O58" s="114" t="s">
        <v>17</v>
      </c>
      <c r="P58" s="123"/>
      <c r="Q58" s="103"/>
      <c r="R58" s="114" t="s">
        <v>17</v>
      </c>
    </row>
    <row r="59" spans="1:18" ht="30" x14ac:dyDescent="0.2">
      <c r="A59" s="6">
        <v>1220</v>
      </c>
      <c r="B59" s="7" t="s">
        <v>60</v>
      </c>
      <c r="C59" s="9">
        <v>7312</v>
      </c>
      <c r="D59" s="11">
        <f>F59</f>
        <v>0</v>
      </c>
      <c r="E59" s="12" t="s">
        <v>17</v>
      </c>
      <c r="F59" s="9"/>
      <c r="G59" s="12">
        <f>I59</f>
        <v>0</v>
      </c>
      <c r="H59" s="13" t="s">
        <v>17</v>
      </c>
      <c r="I59" s="9"/>
      <c r="J59" s="12">
        <f>L59</f>
        <v>0</v>
      </c>
      <c r="K59" s="60"/>
      <c r="L59" s="9"/>
      <c r="M59" s="123">
        <f t="shared" ref="M59" si="81">O59</f>
        <v>0</v>
      </c>
      <c r="N59" s="132"/>
      <c r="O59" s="114"/>
      <c r="P59" s="123">
        <f t="shared" ref="P59" si="82">R59</f>
        <v>0</v>
      </c>
      <c r="Q59" s="132"/>
      <c r="R59" s="114"/>
    </row>
    <row r="60" spans="1:18" ht="15" x14ac:dyDescent="0.2">
      <c r="A60" s="9"/>
      <c r="B60" s="24" t="s">
        <v>58</v>
      </c>
      <c r="C60" s="9"/>
      <c r="D60" s="11"/>
      <c r="E60" s="12"/>
      <c r="F60" s="9"/>
      <c r="G60" s="12"/>
      <c r="H60" s="13"/>
      <c r="I60" s="9"/>
      <c r="J60" s="12"/>
      <c r="K60" s="60"/>
      <c r="L60" s="9"/>
      <c r="M60" s="123"/>
      <c r="N60" s="132"/>
      <c r="O60" s="114"/>
      <c r="P60" s="123"/>
      <c r="Q60" s="132"/>
      <c r="R60" s="114"/>
    </row>
    <row r="61" spans="1:18" ht="60" x14ac:dyDescent="0.2">
      <c r="A61" s="9">
        <v>1221</v>
      </c>
      <c r="B61" s="24" t="s">
        <v>61</v>
      </c>
      <c r="C61" s="9"/>
      <c r="D61" s="11"/>
      <c r="E61" s="12" t="s">
        <v>17</v>
      </c>
      <c r="F61" s="9"/>
      <c r="G61" s="12"/>
      <c r="H61" s="13" t="s">
        <v>17</v>
      </c>
      <c r="I61" s="9"/>
      <c r="J61" s="12">
        <v>0</v>
      </c>
      <c r="K61" s="60"/>
      <c r="L61" s="9"/>
      <c r="M61" s="123">
        <v>0</v>
      </c>
      <c r="N61" s="132"/>
      <c r="O61" s="114"/>
      <c r="P61" s="123">
        <v>0</v>
      </c>
      <c r="Q61" s="132"/>
      <c r="R61" s="114"/>
    </row>
    <row r="62" spans="1:18" ht="38.25" x14ac:dyDescent="0.2">
      <c r="A62" s="6">
        <v>1230</v>
      </c>
      <c r="B62" s="7" t="s">
        <v>62</v>
      </c>
      <c r="C62" s="6">
        <v>7321</v>
      </c>
      <c r="D62" s="22">
        <f>E62</f>
        <v>0</v>
      </c>
      <c r="E62" s="23"/>
      <c r="F62" s="6" t="s">
        <v>18</v>
      </c>
      <c r="G62" s="23">
        <f>H62</f>
        <v>0</v>
      </c>
      <c r="H62" s="8"/>
      <c r="I62" s="6" t="s">
        <v>18</v>
      </c>
      <c r="J62" s="23">
        <f>K62</f>
        <v>0</v>
      </c>
      <c r="K62" s="56"/>
      <c r="L62" s="6" t="s">
        <v>18</v>
      </c>
      <c r="M62" s="23">
        <f t="shared" ref="M62" si="83">N62</f>
        <v>0</v>
      </c>
      <c r="N62" s="129"/>
      <c r="O62" s="119" t="s">
        <v>18</v>
      </c>
      <c r="P62" s="23">
        <f t="shared" ref="P62" si="84">Q62</f>
        <v>0</v>
      </c>
      <c r="Q62" s="129"/>
      <c r="R62" s="119" t="s">
        <v>18</v>
      </c>
    </row>
    <row r="63" spans="1:18" x14ac:dyDescent="0.2">
      <c r="A63" s="9"/>
      <c r="B63" s="10" t="s">
        <v>12</v>
      </c>
      <c r="C63" s="9"/>
      <c r="D63" s="11"/>
      <c r="E63" s="12"/>
      <c r="F63" s="9"/>
      <c r="G63" s="12"/>
      <c r="H63" s="13"/>
      <c r="I63" s="9"/>
      <c r="J63" s="12"/>
      <c r="K63" s="60"/>
      <c r="L63" s="9"/>
      <c r="M63" s="123"/>
      <c r="N63" s="132"/>
      <c r="O63" s="114"/>
      <c r="P63" s="123"/>
      <c r="Q63" s="132"/>
      <c r="R63" s="114"/>
    </row>
    <row r="64" spans="1:18" ht="51" x14ac:dyDescent="0.2">
      <c r="A64" s="9">
        <v>1231</v>
      </c>
      <c r="B64" s="10" t="s">
        <v>63</v>
      </c>
      <c r="C64" s="9"/>
      <c r="D64" s="11"/>
      <c r="E64" s="12"/>
      <c r="F64" s="9" t="s">
        <v>18</v>
      </c>
      <c r="G64" s="12"/>
      <c r="H64" s="13"/>
      <c r="I64" s="9" t="s">
        <v>18</v>
      </c>
      <c r="J64" s="12"/>
      <c r="K64" s="60"/>
      <c r="L64" s="9" t="s">
        <v>18</v>
      </c>
      <c r="M64" s="123"/>
      <c r="N64" s="132"/>
      <c r="O64" s="114" t="s">
        <v>18</v>
      </c>
      <c r="P64" s="123"/>
      <c r="Q64" s="132"/>
      <c r="R64" s="114" t="s">
        <v>18</v>
      </c>
    </row>
    <row r="65" spans="1:18" ht="38.25" x14ac:dyDescent="0.2">
      <c r="A65" s="6">
        <v>1240</v>
      </c>
      <c r="B65" s="7" t="s">
        <v>64</v>
      </c>
      <c r="C65" s="6">
        <v>7322</v>
      </c>
      <c r="D65" s="26">
        <v>0</v>
      </c>
      <c r="E65" s="14" t="s">
        <v>18</v>
      </c>
      <c r="F65" s="6"/>
      <c r="G65" s="8"/>
      <c r="H65" s="8" t="s">
        <v>18</v>
      </c>
      <c r="I65" s="6"/>
      <c r="J65" s="6"/>
      <c r="K65" s="56"/>
      <c r="L65" s="6"/>
      <c r="M65" s="119"/>
      <c r="N65" s="129"/>
      <c r="O65" s="119"/>
      <c r="P65" s="119"/>
      <c r="Q65" s="129"/>
      <c r="R65" s="119"/>
    </row>
    <row r="66" spans="1:18" x14ac:dyDescent="0.2">
      <c r="A66" s="9"/>
      <c r="B66" s="10" t="s">
        <v>12</v>
      </c>
      <c r="C66" s="9"/>
      <c r="D66" s="11"/>
      <c r="E66" s="12"/>
      <c r="F66" s="9"/>
      <c r="G66" s="13"/>
      <c r="H66" s="13"/>
      <c r="I66" s="9"/>
      <c r="J66" s="9"/>
      <c r="K66" s="60"/>
      <c r="L66" s="9"/>
      <c r="M66" s="114"/>
      <c r="N66" s="132"/>
      <c r="O66" s="114"/>
      <c r="P66" s="114"/>
      <c r="Q66" s="132"/>
      <c r="R66" s="114"/>
    </row>
    <row r="67" spans="1:18" ht="51" x14ac:dyDescent="0.2">
      <c r="A67" s="9">
        <v>1241</v>
      </c>
      <c r="B67" s="10" t="s">
        <v>65</v>
      </c>
      <c r="C67" s="9"/>
      <c r="D67" s="11"/>
      <c r="E67" s="12" t="s">
        <v>18</v>
      </c>
      <c r="F67" s="9"/>
      <c r="G67" s="13"/>
      <c r="H67" s="13" t="s">
        <v>18</v>
      </c>
      <c r="I67" s="9"/>
      <c r="J67" s="9"/>
      <c r="K67" s="60"/>
      <c r="L67" s="9"/>
      <c r="M67" s="114"/>
      <c r="N67" s="132"/>
      <c r="O67" s="114"/>
      <c r="P67" s="114"/>
      <c r="Q67" s="132"/>
      <c r="R67" s="114"/>
    </row>
    <row r="68" spans="1:18" ht="63.75" x14ac:dyDescent="0.2">
      <c r="A68" s="6">
        <v>1250</v>
      </c>
      <c r="B68" s="7" t="s">
        <v>66</v>
      </c>
      <c r="C68" s="6">
        <v>7331</v>
      </c>
      <c r="D68" s="112">
        <f>D70+D71+D74+D75+D76</f>
        <v>822618.1</v>
      </c>
      <c r="E68" s="14">
        <f>E70+E71+E74+E75+E76</f>
        <v>822618.1</v>
      </c>
      <c r="F68" s="6" t="s">
        <v>18</v>
      </c>
      <c r="G68" s="14">
        <f>G70+G71+G74+G75+G76</f>
        <v>821463.2</v>
      </c>
      <c r="H68" s="14">
        <f>H70+H71+H74+H75+H76</f>
        <v>821463.2</v>
      </c>
      <c r="I68" s="6" t="s">
        <v>18</v>
      </c>
      <c r="J68" s="14">
        <f>J70+J71+J74+J75+J76</f>
        <v>753456.8</v>
      </c>
      <c r="K68" s="98">
        <f>K70+K71+K74+K75+K76</f>
        <v>753456.8</v>
      </c>
      <c r="L68" s="6" t="s">
        <v>18</v>
      </c>
      <c r="M68" s="124">
        <f t="shared" ref="M68:N68" si="85">M70+M71+M74+M75+M76</f>
        <v>753456.8</v>
      </c>
      <c r="N68" s="128">
        <f t="shared" si="85"/>
        <v>753456.8</v>
      </c>
      <c r="O68" s="119" t="s">
        <v>18</v>
      </c>
      <c r="P68" s="124">
        <f t="shared" ref="P68:Q68" si="86">P70+P71+P74+P75+P76</f>
        <v>753456.8</v>
      </c>
      <c r="Q68" s="128">
        <f t="shared" si="86"/>
        <v>753456.8</v>
      </c>
      <c r="R68" s="119" t="s">
        <v>18</v>
      </c>
    </row>
    <row r="69" spans="1:18" x14ac:dyDescent="0.2">
      <c r="A69" s="9"/>
      <c r="B69" s="10" t="s">
        <v>12</v>
      </c>
      <c r="C69" s="9"/>
      <c r="D69" s="11"/>
      <c r="E69" s="12"/>
      <c r="F69" s="9"/>
      <c r="G69" s="13"/>
      <c r="H69" s="13"/>
      <c r="I69" s="9"/>
      <c r="J69" s="9"/>
      <c r="K69" s="60"/>
      <c r="L69" s="9"/>
      <c r="M69" s="114"/>
      <c r="N69" s="132"/>
      <c r="O69" s="114"/>
      <c r="P69" s="114"/>
      <c r="Q69" s="132"/>
      <c r="R69" s="114"/>
    </row>
    <row r="70" spans="1:18" ht="25.5" x14ac:dyDescent="0.2">
      <c r="A70" s="9">
        <v>1251</v>
      </c>
      <c r="B70" s="10" t="s">
        <v>67</v>
      </c>
      <c r="C70" s="9"/>
      <c r="D70" s="12">
        <f t="shared" ref="D70:D75" si="87">E70</f>
        <v>813096.9</v>
      </c>
      <c r="E70" s="12">
        <v>813096.9</v>
      </c>
      <c r="F70" s="9" t="s">
        <v>18</v>
      </c>
      <c r="G70" s="12">
        <f t="shared" ref="G70:G75" si="88">H70</f>
        <v>810273.2</v>
      </c>
      <c r="H70" s="13">
        <v>810273.2</v>
      </c>
      <c r="I70" s="9" t="s">
        <v>18</v>
      </c>
      <c r="J70" s="12">
        <f t="shared" ref="J70:J76" si="89">K70</f>
        <v>741027.8</v>
      </c>
      <c r="K70" s="110">
        <v>741027.8</v>
      </c>
      <c r="L70" s="9" t="s">
        <v>18</v>
      </c>
      <c r="M70" s="123">
        <f t="shared" ref="M70" si="90">N70</f>
        <v>741027.8</v>
      </c>
      <c r="N70" s="118">
        <v>741027.8</v>
      </c>
      <c r="O70" s="114" t="s">
        <v>18</v>
      </c>
      <c r="P70" s="123">
        <f t="shared" ref="P70" si="91">Q70</f>
        <v>741027.8</v>
      </c>
      <c r="Q70" s="118">
        <v>741027.8</v>
      </c>
      <c r="R70" s="114" t="s">
        <v>18</v>
      </c>
    </row>
    <row r="71" spans="1:18" ht="30" x14ac:dyDescent="0.2">
      <c r="A71" s="9">
        <v>1252</v>
      </c>
      <c r="B71" s="24" t="s">
        <v>68</v>
      </c>
      <c r="C71" s="9"/>
      <c r="D71" s="12">
        <f t="shared" si="87"/>
        <v>112.5</v>
      </c>
      <c r="E71" s="12">
        <v>112.5</v>
      </c>
      <c r="F71" s="9" t="s">
        <v>17</v>
      </c>
      <c r="G71" s="12">
        <f t="shared" si="88"/>
        <v>0</v>
      </c>
      <c r="H71" s="13"/>
      <c r="I71" s="9" t="s">
        <v>17</v>
      </c>
      <c r="J71" s="12">
        <f t="shared" si="89"/>
        <v>0</v>
      </c>
      <c r="K71" s="60"/>
      <c r="L71" s="9" t="s">
        <v>17</v>
      </c>
      <c r="M71" s="123">
        <f t="shared" ref="M71" si="92">N71</f>
        <v>0</v>
      </c>
      <c r="N71" s="132"/>
      <c r="O71" s="114" t="s">
        <v>17</v>
      </c>
      <c r="P71" s="123">
        <f t="shared" ref="P71" si="93">Q71</f>
        <v>0</v>
      </c>
      <c r="Q71" s="132"/>
      <c r="R71" s="114" t="s">
        <v>17</v>
      </c>
    </row>
    <row r="72" spans="1:18" ht="15" x14ac:dyDescent="0.2">
      <c r="A72" s="9"/>
      <c r="B72" s="24" t="s">
        <v>58</v>
      </c>
      <c r="C72" s="9"/>
      <c r="D72" s="11">
        <f t="shared" si="87"/>
        <v>0</v>
      </c>
      <c r="E72" s="23"/>
      <c r="F72" s="9"/>
      <c r="G72" s="12">
        <f t="shared" si="88"/>
        <v>0</v>
      </c>
      <c r="H72" s="13"/>
      <c r="I72" s="9"/>
      <c r="J72" s="12">
        <f t="shared" si="89"/>
        <v>0</v>
      </c>
      <c r="K72" s="60"/>
      <c r="L72" s="9"/>
      <c r="M72" s="123">
        <f t="shared" ref="M72" si="94">N72</f>
        <v>0</v>
      </c>
      <c r="N72" s="132"/>
      <c r="O72" s="114"/>
      <c r="P72" s="123">
        <f t="shared" ref="P72" si="95">Q72</f>
        <v>0</v>
      </c>
      <c r="Q72" s="132"/>
      <c r="R72" s="114"/>
    </row>
    <row r="73" spans="1:18" ht="60" x14ac:dyDescent="0.2">
      <c r="A73" s="9">
        <v>1253</v>
      </c>
      <c r="B73" s="24" t="s">
        <v>69</v>
      </c>
      <c r="C73" s="9"/>
      <c r="D73" s="18">
        <f t="shared" si="87"/>
        <v>112.5</v>
      </c>
      <c r="E73" s="12">
        <v>112.5</v>
      </c>
      <c r="F73" s="9" t="s">
        <v>17</v>
      </c>
      <c r="G73" s="12">
        <f t="shared" si="88"/>
        <v>0</v>
      </c>
      <c r="H73" s="13"/>
      <c r="I73" s="9" t="s">
        <v>17</v>
      </c>
      <c r="J73" s="12">
        <f t="shared" si="89"/>
        <v>0</v>
      </c>
      <c r="K73" s="60"/>
      <c r="L73" s="9" t="s">
        <v>17</v>
      </c>
      <c r="M73" s="123">
        <f t="shared" ref="M73" si="96">N73</f>
        <v>0</v>
      </c>
      <c r="N73" s="132"/>
      <c r="O73" s="114" t="s">
        <v>17</v>
      </c>
      <c r="P73" s="123">
        <f t="shared" ref="P73" si="97">Q73</f>
        <v>0</v>
      </c>
      <c r="Q73" s="132"/>
      <c r="R73" s="114" t="s">
        <v>17</v>
      </c>
    </row>
    <row r="74" spans="1:18" ht="15" x14ac:dyDescent="0.2">
      <c r="A74" s="9">
        <v>1254</v>
      </c>
      <c r="B74" s="24" t="s">
        <v>70</v>
      </c>
      <c r="C74" s="9"/>
      <c r="D74" s="11">
        <f t="shared" si="87"/>
        <v>0</v>
      </c>
      <c r="E74" s="12">
        <v>0</v>
      </c>
      <c r="F74" s="9" t="s">
        <v>17</v>
      </c>
      <c r="G74" s="12">
        <f t="shared" si="88"/>
        <v>0</v>
      </c>
      <c r="H74" s="13"/>
      <c r="I74" s="9" t="s">
        <v>17</v>
      </c>
      <c r="J74" s="12">
        <f t="shared" si="89"/>
        <v>0</v>
      </c>
      <c r="K74" s="60"/>
      <c r="L74" s="9" t="s">
        <v>17</v>
      </c>
      <c r="M74" s="123">
        <f t="shared" ref="M74" si="98">N74</f>
        <v>0</v>
      </c>
      <c r="N74" s="132"/>
      <c r="O74" s="114" t="s">
        <v>17</v>
      </c>
      <c r="P74" s="123">
        <f t="shared" ref="P74" si="99">Q74</f>
        <v>0</v>
      </c>
      <c r="Q74" s="132"/>
      <c r="R74" s="114" t="s">
        <v>17</v>
      </c>
    </row>
    <row r="75" spans="1:18" ht="25.5" x14ac:dyDescent="0.2">
      <c r="A75" s="9">
        <v>1255</v>
      </c>
      <c r="B75" s="10" t="s">
        <v>71</v>
      </c>
      <c r="C75" s="9"/>
      <c r="D75" s="18">
        <f t="shared" si="87"/>
        <v>9408.7000000000007</v>
      </c>
      <c r="E75" s="12">
        <v>9408.7000000000007</v>
      </c>
      <c r="F75" s="9" t="s">
        <v>18</v>
      </c>
      <c r="G75" s="12">
        <f t="shared" si="88"/>
        <v>11190</v>
      </c>
      <c r="H75" s="13">
        <v>11190</v>
      </c>
      <c r="I75" s="9" t="s">
        <v>18</v>
      </c>
      <c r="J75" s="12">
        <f t="shared" si="89"/>
        <v>10430</v>
      </c>
      <c r="K75" s="100">
        <v>10430</v>
      </c>
      <c r="L75" s="9" t="s">
        <v>18</v>
      </c>
      <c r="M75" s="123">
        <f t="shared" ref="M75" si="100">N75</f>
        <v>10430</v>
      </c>
      <c r="N75" s="100">
        <v>10430</v>
      </c>
      <c r="O75" s="114" t="s">
        <v>18</v>
      </c>
      <c r="P75" s="123">
        <f t="shared" ref="P75" si="101">Q75</f>
        <v>10430</v>
      </c>
      <c r="Q75" s="100">
        <v>10430</v>
      </c>
      <c r="R75" s="114" t="s">
        <v>18</v>
      </c>
    </row>
    <row r="76" spans="1:18" ht="60" x14ac:dyDescent="0.2">
      <c r="A76" s="9">
        <v>1256</v>
      </c>
      <c r="B76" s="24" t="s">
        <v>607</v>
      </c>
      <c r="C76" s="9"/>
      <c r="D76" s="11"/>
      <c r="E76" s="12"/>
      <c r="F76" s="9" t="s">
        <v>17</v>
      </c>
      <c r="G76" s="13"/>
      <c r="H76" s="13"/>
      <c r="I76" s="9" t="s">
        <v>17</v>
      </c>
      <c r="J76" s="17">
        <f t="shared" si="89"/>
        <v>1999</v>
      </c>
      <c r="K76" s="100">
        <v>1999</v>
      </c>
      <c r="L76" s="9" t="s">
        <v>17</v>
      </c>
      <c r="M76" s="17">
        <f t="shared" ref="M76" si="102">N76</f>
        <v>1999</v>
      </c>
      <c r="N76" s="100">
        <v>1999</v>
      </c>
      <c r="O76" s="114" t="s">
        <v>17</v>
      </c>
      <c r="P76" s="17">
        <f t="shared" ref="P76" si="103">Q76</f>
        <v>1999</v>
      </c>
      <c r="Q76" s="100">
        <v>1999</v>
      </c>
      <c r="R76" s="114" t="s">
        <v>17</v>
      </c>
    </row>
    <row r="77" spans="1:18" ht="51" x14ac:dyDescent="0.2">
      <c r="A77" s="6">
        <v>1260</v>
      </c>
      <c r="B77" s="7" t="s">
        <v>72</v>
      </c>
      <c r="C77" s="6">
        <v>7332</v>
      </c>
      <c r="D77" s="26">
        <f>D79+D80</f>
        <v>0</v>
      </c>
      <c r="E77" s="14" t="s">
        <v>18</v>
      </c>
      <c r="F77" s="6">
        <f>F79</f>
        <v>0</v>
      </c>
      <c r="G77" s="14">
        <f>G79</f>
        <v>15049</v>
      </c>
      <c r="H77" s="14" t="s">
        <v>18</v>
      </c>
      <c r="I77" s="27">
        <f>I79</f>
        <v>15049</v>
      </c>
      <c r="J77" s="14">
        <f>J79+J80</f>
        <v>110000</v>
      </c>
      <c r="K77" s="98"/>
      <c r="L77" s="27">
        <f>L79+L80</f>
        <v>110000</v>
      </c>
      <c r="M77" s="124">
        <f t="shared" ref="M77" si="104">M79</f>
        <v>0</v>
      </c>
      <c r="N77" s="128"/>
      <c r="O77" s="119">
        <f t="shared" ref="O77:P77" si="105">O79</f>
        <v>0</v>
      </c>
      <c r="P77" s="124">
        <f t="shared" si="105"/>
        <v>0</v>
      </c>
      <c r="Q77" s="128"/>
      <c r="R77" s="119">
        <f t="shared" ref="R77" si="106">R79</f>
        <v>0</v>
      </c>
    </row>
    <row r="78" spans="1:18" x14ac:dyDescent="0.2">
      <c r="A78" s="9"/>
      <c r="B78" s="10" t="s">
        <v>12</v>
      </c>
      <c r="C78" s="9"/>
      <c r="D78" s="11"/>
      <c r="E78" s="12"/>
      <c r="F78" s="9"/>
      <c r="G78" s="13"/>
      <c r="H78" s="13"/>
      <c r="I78" s="28"/>
      <c r="J78" s="9"/>
      <c r="K78" s="60"/>
      <c r="L78" s="9"/>
      <c r="M78" s="114"/>
      <c r="N78" s="132"/>
      <c r="O78" s="114"/>
      <c r="P78" s="114"/>
      <c r="Q78" s="132"/>
      <c r="R78" s="114"/>
    </row>
    <row r="79" spans="1:18" ht="25.5" x14ac:dyDescent="0.2">
      <c r="A79" s="9">
        <v>1261</v>
      </c>
      <c r="B79" s="10" t="s">
        <v>73</v>
      </c>
      <c r="C79" s="9"/>
      <c r="D79" s="18">
        <f>F79</f>
        <v>0</v>
      </c>
      <c r="E79" s="12" t="s">
        <v>18</v>
      </c>
      <c r="F79" s="9"/>
      <c r="G79" s="13">
        <f>I79</f>
        <v>15049</v>
      </c>
      <c r="H79" s="13" t="s">
        <v>18</v>
      </c>
      <c r="I79" s="28">
        <v>15049</v>
      </c>
      <c r="J79" s="12">
        <f>L79</f>
        <v>0</v>
      </c>
      <c r="K79" s="60"/>
      <c r="L79" s="9"/>
      <c r="M79" s="123">
        <f t="shared" ref="M79" si="107">O79</f>
        <v>0</v>
      </c>
      <c r="N79" s="132"/>
      <c r="O79" s="114"/>
      <c r="P79" s="123">
        <f t="shared" ref="P79" si="108">R79</f>
        <v>0</v>
      </c>
      <c r="Q79" s="132"/>
      <c r="R79" s="114"/>
    </row>
    <row r="80" spans="1:18" ht="15" x14ac:dyDescent="0.2">
      <c r="A80" s="9">
        <v>1262</v>
      </c>
      <c r="B80" s="24" t="s">
        <v>641</v>
      </c>
      <c r="C80" s="9"/>
      <c r="D80" s="11"/>
      <c r="E80" s="12" t="s">
        <v>17</v>
      </c>
      <c r="F80" s="9"/>
      <c r="G80" s="13"/>
      <c r="H80" s="13" t="s">
        <v>17</v>
      </c>
      <c r="I80" s="9"/>
      <c r="J80" s="28">
        <f>L80</f>
        <v>110000</v>
      </c>
      <c r="K80" s="60"/>
      <c r="L80" s="28">
        <v>110000</v>
      </c>
      <c r="M80" s="114"/>
      <c r="N80" s="132"/>
      <c r="O80" s="114"/>
      <c r="P80" s="114"/>
      <c r="Q80" s="132"/>
      <c r="R80" s="114"/>
    </row>
    <row r="81" spans="1:18" ht="63.75" x14ac:dyDescent="0.2">
      <c r="A81" s="6">
        <v>1300</v>
      </c>
      <c r="B81" s="7" t="s">
        <v>75</v>
      </c>
      <c r="C81" s="6">
        <v>7400</v>
      </c>
      <c r="D81" s="14">
        <f>D85+D88+D94+D99+D125+D130+D134+D138</f>
        <v>234819.60199999998</v>
      </c>
      <c r="E81" s="14">
        <f>E85+E88+E94+E99+E125+E130+E138</f>
        <v>234819.60199999998</v>
      </c>
      <c r="F81" s="6" t="s">
        <v>580</v>
      </c>
      <c r="G81" s="14">
        <f>G85+G88+G94+G99+G125+G130+G134+G138</f>
        <v>248265.8</v>
      </c>
      <c r="H81" s="14">
        <f>H85+H88+H94+H99+H125+H130+H138</f>
        <v>248265.8</v>
      </c>
      <c r="I81" s="6"/>
      <c r="J81" s="14">
        <f>K81</f>
        <v>350020.3</v>
      </c>
      <c r="K81" s="14">
        <f>K83+K85+K88+K94+K99+K125+K142</f>
        <v>350020.3</v>
      </c>
      <c r="L81" s="6"/>
      <c r="M81" s="124">
        <f t="shared" ref="M81" si="109">N81</f>
        <v>350020.3</v>
      </c>
      <c r="N81" s="124">
        <f t="shared" ref="N81" si="110">N83+N85+N88+N94+N99+N125+N142</f>
        <v>350020.3</v>
      </c>
      <c r="O81" s="119"/>
      <c r="P81" s="124">
        <f t="shared" ref="P81" si="111">Q81</f>
        <v>350020.3</v>
      </c>
      <c r="Q81" s="124">
        <f t="shared" ref="Q81" si="112">Q83+Q85+Q88+Q94+Q99+Q125+Q142</f>
        <v>350020.3</v>
      </c>
      <c r="R81" s="119"/>
    </row>
    <row r="82" spans="1:18" x14ac:dyDescent="0.2">
      <c r="A82" s="9"/>
      <c r="B82" s="10" t="s">
        <v>12</v>
      </c>
      <c r="C82" s="9"/>
      <c r="D82" s="11"/>
      <c r="E82" s="12"/>
      <c r="F82" s="9"/>
      <c r="G82" s="13"/>
      <c r="H82" s="13"/>
      <c r="I82" s="9"/>
      <c r="J82" s="9"/>
      <c r="K82" s="60"/>
      <c r="L82" s="9"/>
      <c r="M82" s="114"/>
      <c r="N82" s="132"/>
      <c r="O82" s="114"/>
      <c r="P82" s="114"/>
      <c r="Q82" s="132"/>
      <c r="R82" s="114"/>
    </row>
    <row r="83" spans="1:18" ht="15" x14ac:dyDescent="0.2">
      <c r="A83" s="6">
        <v>1310</v>
      </c>
      <c r="B83" s="7" t="s">
        <v>76</v>
      </c>
      <c r="C83" s="9">
        <v>7411</v>
      </c>
      <c r="D83" s="11"/>
      <c r="E83" s="12" t="s">
        <v>17</v>
      </c>
      <c r="F83" s="9"/>
      <c r="G83" s="13"/>
      <c r="H83" s="13" t="s">
        <v>17</v>
      </c>
      <c r="I83" s="9"/>
      <c r="J83" s="9"/>
      <c r="K83" s="60"/>
      <c r="L83" s="9"/>
      <c r="M83" s="114"/>
      <c r="N83" s="132"/>
      <c r="O83" s="114"/>
      <c r="P83" s="114"/>
      <c r="Q83" s="132"/>
      <c r="R83" s="114"/>
    </row>
    <row r="84" spans="1:18" ht="45" x14ac:dyDescent="0.2">
      <c r="A84" s="9">
        <v>1311</v>
      </c>
      <c r="B84" s="24" t="s">
        <v>77</v>
      </c>
      <c r="C84" s="9"/>
      <c r="D84" s="11"/>
      <c r="E84" s="12" t="s">
        <v>17</v>
      </c>
      <c r="F84" s="9"/>
      <c r="G84" s="13"/>
      <c r="H84" s="13" t="s">
        <v>17</v>
      </c>
      <c r="I84" s="9"/>
      <c r="J84" s="9"/>
      <c r="K84" s="60"/>
      <c r="L84" s="9"/>
      <c r="M84" s="114"/>
      <c r="N84" s="132"/>
      <c r="O84" s="114"/>
      <c r="P84" s="114"/>
      <c r="Q84" s="132"/>
      <c r="R84" s="114"/>
    </row>
    <row r="85" spans="1:18" ht="25.5" x14ac:dyDescent="0.2">
      <c r="A85" s="6">
        <v>1320</v>
      </c>
      <c r="B85" s="7" t="s">
        <v>78</v>
      </c>
      <c r="C85" s="6">
        <v>7412</v>
      </c>
      <c r="D85" s="26"/>
      <c r="E85" s="14"/>
      <c r="F85" s="6" t="s">
        <v>18</v>
      </c>
      <c r="G85" s="8"/>
      <c r="H85" s="8"/>
      <c r="I85" s="6" t="s">
        <v>18</v>
      </c>
      <c r="J85" s="6"/>
      <c r="K85" s="56"/>
      <c r="L85" s="6" t="s">
        <v>18</v>
      </c>
      <c r="M85" s="119"/>
      <c r="N85" s="129"/>
      <c r="O85" s="119" t="s">
        <v>18</v>
      </c>
      <c r="P85" s="119"/>
      <c r="Q85" s="129"/>
      <c r="R85" s="119" t="s">
        <v>18</v>
      </c>
    </row>
    <row r="86" spans="1:18" x14ac:dyDescent="0.2">
      <c r="A86" s="9"/>
      <c r="B86" s="10" t="s">
        <v>12</v>
      </c>
      <c r="C86" s="9"/>
      <c r="D86" s="11"/>
      <c r="E86" s="12"/>
      <c r="F86" s="9" t="s">
        <v>18</v>
      </c>
      <c r="G86" s="13"/>
      <c r="H86" s="13"/>
      <c r="I86" s="9" t="s">
        <v>18</v>
      </c>
      <c r="J86" s="9"/>
      <c r="K86" s="60"/>
      <c r="L86" s="9" t="s">
        <v>18</v>
      </c>
      <c r="M86" s="114"/>
      <c r="N86" s="132"/>
      <c r="O86" s="114" t="s">
        <v>18</v>
      </c>
      <c r="P86" s="114"/>
      <c r="Q86" s="132"/>
      <c r="R86" s="114" t="s">
        <v>18</v>
      </c>
    </row>
    <row r="87" spans="1:18" ht="38.25" x14ac:dyDescent="0.2">
      <c r="A87" s="9">
        <v>1321</v>
      </c>
      <c r="B87" s="10" t="s">
        <v>79</v>
      </c>
      <c r="C87" s="9"/>
      <c r="D87" s="11"/>
      <c r="E87" s="12"/>
      <c r="F87" s="9" t="s">
        <v>18</v>
      </c>
      <c r="G87" s="13"/>
      <c r="H87" s="13"/>
      <c r="I87" s="9" t="s">
        <v>18</v>
      </c>
      <c r="J87" s="9"/>
      <c r="K87" s="60"/>
      <c r="L87" s="9" t="s">
        <v>18</v>
      </c>
      <c r="M87" s="114"/>
      <c r="N87" s="132"/>
      <c r="O87" s="114" t="s">
        <v>18</v>
      </c>
      <c r="P87" s="114"/>
      <c r="Q87" s="132"/>
      <c r="R87" s="114" t="s">
        <v>18</v>
      </c>
    </row>
    <row r="88" spans="1:18" ht="38.25" x14ac:dyDescent="0.2">
      <c r="A88" s="6">
        <v>1330</v>
      </c>
      <c r="B88" s="7" t="s">
        <v>80</v>
      </c>
      <c r="C88" s="6">
        <v>7415</v>
      </c>
      <c r="D88" s="14">
        <f>D90+D91+D92+D93</f>
        <v>28147.602000000003</v>
      </c>
      <c r="E88" s="14">
        <f>E90+E91+E92+E93</f>
        <v>28147.602000000003</v>
      </c>
      <c r="F88" s="6" t="s">
        <v>18</v>
      </c>
      <c r="G88" s="14">
        <f>G90+G91+G92+G93</f>
        <v>26744</v>
      </c>
      <c r="H88" s="14">
        <f>H90+H91+H92+H93</f>
        <v>26744</v>
      </c>
      <c r="I88" s="6" t="s">
        <v>18</v>
      </c>
      <c r="J88" s="14">
        <f>K88</f>
        <v>28829</v>
      </c>
      <c r="K88" s="98">
        <f>K90+K91+K92+K93</f>
        <v>28829</v>
      </c>
      <c r="L88" s="6" t="s">
        <v>18</v>
      </c>
      <c r="M88" s="124">
        <f t="shared" ref="M88" si="113">N88</f>
        <v>28829</v>
      </c>
      <c r="N88" s="128">
        <f t="shared" ref="N88" si="114">N90+N91+N92+N93</f>
        <v>28829</v>
      </c>
      <c r="O88" s="119" t="s">
        <v>18</v>
      </c>
      <c r="P88" s="124">
        <f t="shared" ref="P88" si="115">Q88</f>
        <v>28829</v>
      </c>
      <c r="Q88" s="128">
        <f t="shared" ref="Q88" si="116">Q90+Q91+Q92+Q93</f>
        <v>28829</v>
      </c>
      <c r="R88" s="119" t="s">
        <v>18</v>
      </c>
    </row>
    <row r="89" spans="1:18" x14ac:dyDescent="0.2">
      <c r="A89" s="9"/>
      <c r="B89" s="10" t="s">
        <v>12</v>
      </c>
      <c r="C89" s="9"/>
      <c r="D89" s="11"/>
      <c r="E89" s="12"/>
      <c r="F89" s="9"/>
      <c r="G89" s="12"/>
      <c r="H89" s="13"/>
      <c r="I89" s="9"/>
      <c r="J89" s="12"/>
      <c r="K89" s="60"/>
      <c r="L89" s="9"/>
      <c r="M89" s="123"/>
      <c r="N89" s="132"/>
      <c r="O89" s="114"/>
      <c r="P89" s="123"/>
      <c r="Q89" s="132"/>
      <c r="R89" s="114"/>
    </row>
    <row r="90" spans="1:18" s="29" customFormat="1" ht="25.5" x14ac:dyDescent="0.25">
      <c r="A90" s="9">
        <v>1331</v>
      </c>
      <c r="B90" s="10" t="s">
        <v>81</v>
      </c>
      <c r="C90" s="9"/>
      <c r="D90" s="20">
        <f>E90</f>
        <v>24836.7</v>
      </c>
      <c r="E90" s="12">
        <v>24836.7</v>
      </c>
      <c r="F90" s="9" t="s">
        <v>18</v>
      </c>
      <c r="G90" s="20">
        <f>H90</f>
        <v>23000</v>
      </c>
      <c r="H90" s="13">
        <v>23000</v>
      </c>
      <c r="I90" s="9" t="s">
        <v>18</v>
      </c>
      <c r="J90" s="20">
        <f>K90</f>
        <v>24400</v>
      </c>
      <c r="K90" s="59">
        <v>24400</v>
      </c>
      <c r="L90" s="9" t="s">
        <v>18</v>
      </c>
      <c r="M90" s="20">
        <f t="shared" ref="M90" si="117">N90</f>
        <v>24400</v>
      </c>
      <c r="N90" s="118">
        <v>24400</v>
      </c>
      <c r="O90" s="114" t="s">
        <v>18</v>
      </c>
      <c r="P90" s="20">
        <f t="shared" ref="P90" si="118">Q90</f>
        <v>24400</v>
      </c>
      <c r="Q90" s="118">
        <v>24400</v>
      </c>
      <c r="R90" s="114" t="s">
        <v>18</v>
      </c>
    </row>
    <row r="91" spans="1:18" s="29" customFormat="1" ht="45" x14ac:dyDescent="0.25">
      <c r="A91" s="9">
        <v>1332</v>
      </c>
      <c r="B91" s="24" t="s">
        <v>82</v>
      </c>
      <c r="C91" s="9"/>
      <c r="D91" s="20">
        <f>E91</f>
        <v>953.77200000000005</v>
      </c>
      <c r="E91" s="12">
        <v>953.77200000000005</v>
      </c>
      <c r="F91" s="9" t="s">
        <v>17</v>
      </c>
      <c r="G91" s="20">
        <f>H91</f>
        <v>0</v>
      </c>
      <c r="H91" s="13"/>
      <c r="I91" s="9" t="s">
        <v>17</v>
      </c>
      <c r="J91" s="20">
        <f>K91</f>
        <v>685</v>
      </c>
      <c r="K91" s="110">
        <v>685</v>
      </c>
      <c r="L91" s="9" t="s">
        <v>17</v>
      </c>
      <c r="M91" s="20">
        <f t="shared" ref="M91" si="119">N91</f>
        <v>685</v>
      </c>
      <c r="N91" s="118">
        <v>685</v>
      </c>
      <c r="O91" s="114" t="s">
        <v>17</v>
      </c>
      <c r="P91" s="20">
        <f t="shared" ref="P91" si="120">Q91</f>
        <v>685</v>
      </c>
      <c r="Q91" s="118">
        <v>685</v>
      </c>
      <c r="R91" s="114" t="s">
        <v>17</v>
      </c>
    </row>
    <row r="92" spans="1:18" ht="51" x14ac:dyDescent="0.2">
      <c r="A92" s="9">
        <v>1333</v>
      </c>
      <c r="B92" s="10" t="s">
        <v>83</v>
      </c>
      <c r="C92" s="9"/>
      <c r="D92" s="22">
        <f>E92</f>
        <v>0</v>
      </c>
      <c r="E92" s="12">
        <v>0</v>
      </c>
      <c r="F92" s="9" t="s">
        <v>18</v>
      </c>
      <c r="G92" s="23">
        <f>H92</f>
        <v>0</v>
      </c>
      <c r="H92" s="13"/>
      <c r="I92" s="9" t="s">
        <v>18</v>
      </c>
      <c r="J92" s="20">
        <f>K92</f>
        <v>0</v>
      </c>
      <c r="K92" s="60">
        <v>0</v>
      </c>
      <c r="L92" s="9" t="s">
        <v>18</v>
      </c>
      <c r="M92" s="20">
        <f t="shared" ref="M92" si="121">N92</f>
        <v>0</v>
      </c>
      <c r="N92" s="132">
        <v>0</v>
      </c>
      <c r="O92" s="114" t="s">
        <v>18</v>
      </c>
      <c r="P92" s="20">
        <f t="shared" ref="P92" si="122">Q92</f>
        <v>0</v>
      </c>
      <c r="Q92" s="132">
        <v>0</v>
      </c>
      <c r="R92" s="114" t="s">
        <v>18</v>
      </c>
    </row>
    <row r="93" spans="1:18" s="29" customFormat="1" x14ac:dyDescent="0.25">
      <c r="A93" s="9">
        <v>1334</v>
      </c>
      <c r="B93" s="10" t="s">
        <v>84</v>
      </c>
      <c r="C93" s="9"/>
      <c r="D93" s="20">
        <f>E93</f>
        <v>2357.13</v>
      </c>
      <c r="E93" s="12">
        <v>2357.13</v>
      </c>
      <c r="F93" s="9" t="s">
        <v>18</v>
      </c>
      <c r="G93" s="20">
        <f>H93</f>
        <v>3744</v>
      </c>
      <c r="H93" s="13">
        <v>3744</v>
      </c>
      <c r="I93" s="9" t="s">
        <v>18</v>
      </c>
      <c r="J93" s="20">
        <f>K93</f>
        <v>3744</v>
      </c>
      <c r="K93" s="59">
        <v>3744</v>
      </c>
      <c r="L93" s="9" t="s">
        <v>18</v>
      </c>
      <c r="M93" s="20">
        <f t="shared" ref="M93" si="123">N93</f>
        <v>3744</v>
      </c>
      <c r="N93" s="118">
        <v>3744</v>
      </c>
      <c r="O93" s="114" t="s">
        <v>18</v>
      </c>
      <c r="P93" s="20">
        <f t="shared" ref="P93" si="124">Q93</f>
        <v>3744</v>
      </c>
      <c r="Q93" s="118">
        <v>3744</v>
      </c>
      <c r="R93" s="114" t="s">
        <v>18</v>
      </c>
    </row>
    <row r="94" spans="1:18" ht="51" x14ac:dyDescent="0.2">
      <c r="A94" s="6">
        <v>1340</v>
      </c>
      <c r="B94" s="7" t="s">
        <v>85</v>
      </c>
      <c r="C94" s="6">
        <v>7421</v>
      </c>
      <c r="D94" s="14">
        <f>D96+D97+D98</f>
        <v>4895.1000000000004</v>
      </c>
      <c r="E94" s="14">
        <f>E96+E97+E98</f>
        <v>4895.1000000000004</v>
      </c>
      <c r="F94" s="6" t="s">
        <v>18</v>
      </c>
      <c r="G94" s="14">
        <f>G96+G97+G98</f>
        <v>1999</v>
      </c>
      <c r="H94" s="14">
        <f>H96+H97+H98</f>
        <v>1999</v>
      </c>
      <c r="I94" s="6" t="s">
        <v>18</v>
      </c>
      <c r="J94" s="14">
        <f>J96+J97+J98</f>
        <v>0</v>
      </c>
      <c r="K94" s="98">
        <f>K96+K97+K98</f>
        <v>0</v>
      </c>
      <c r="L94" s="6" t="s">
        <v>18</v>
      </c>
      <c r="M94" s="124">
        <f t="shared" ref="M94:N94" si="125">M96+M97+M98</f>
        <v>0</v>
      </c>
      <c r="N94" s="128">
        <f t="shared" si="125"/>
        <v>0</v>
      </c>
      <c r="O94" s="119" t="s">
        <v>18</v>
      </c>
      <c r="P94" s="124">
        <f t="shared" ref="P94:Q94" si="126">P96+P97+P98</f>
        <v>0</v>
      </c>
      <c r="Q94" s="128">
        <f t="shared" si="126"/>
        <v>0</v>
      </c>
      <c r="R94" s="119" t="s">
        <v>18</v>
      </c>
    </row>
    <row r="95" spans="1:18" x14ac:dyDescent="0.2">
      <c r="A95" s="9"/>
      <c r="B95" s="10" t="s">
        <v>12</v>
      </c>
      <c r="C95" s="9"/>
      <c r="D95" s="11"/>
      <c r="E95" s="12"/>
      <c r="F95" s="9"/>
      <c r="G95" s="12"/>
      <c r="H95" s="13"/>
      <c r="I95" s="9"/>
      <c r="J95" s="12"/>
      <c r="K95" s="60"/>
      <c r="L95" s="9"/>
      <c r="M95" s="123"/>
      <c r="N95" s="132"/>
      <c r="O95" s="114"/>
      <c r="P95" s="123"/>
      <c r="Q95" s="132"/>
      <c r="R95" s="114"/>
    </row>
    <row r="96" spans="1:18" s="29" customFormat="1" ht="90" x14ac:dyDescent="0.25">
      <c r="A96" s="9">
        <v>1341</v>
      </c>
      <c r="B96" s="24" t="s">
        <v>86</v>
      </c>
      <c r="C96" s="9"/>
      <c r="D96" s="20">
        <f>E96</f>
        <v>4895.1000000000004</v>
      </c>
      <c r="E96" s="12">
        <v>4895.1000000000004</v>
      </c>
      <c r="F96" s="9" t="s">
        <v>17</v>
      </c>
      <c r="G96" s="20">
        <f>H96</f>
        <v>1999</v>
      </c>
      <c r="H96" s="13">
        <v>1999</v>
      </c>
      <c r="I96" s="9" t="s">
        <v>17</v>
      </c>
      <c r="J96" s="20">
        <f>K96</f>
        <v>0</v>
      </c>
      <c r="K96" s="60"/>
      <c r="L96" s="9" t="s">
        <v>17</v>
      </c>
      <c r="M96" s="20">
        <f t="shared" ref="M96" si="127">N96</f>
        <v>0</v>
      </c>
      <c r="N96" s="132"/>
      <c r="O96" s="114" t="s">
        <v>17</v>
      </c>
      <c r="P96" s="20">
        <f t="shared" ref="P96" si="128">Q96</f>
        <v>0</v>
      </c>
      <c r="Q96" s="132"/>
      <c r="R96" s="114" t="s">
        <v>17</v>
      </c>
    </row>
    <row r="97" spans="1:18" s="29" customFormat="1" ht="51" x14ac:dyDescent="0.25">
      <c r="A97" s="9">
        <v>1342</v>
      </c>
      <c r="B97" s="10" t="s">
        <v>87</v>
      </c>
      <c r="C97" s="9"/>
      <c r="D97" s="30">
        <f>E97</f>
        <v>0</v>
      </c>
      <c r="E97" s="12">
        <v>0</v>
      </c>
      <c r="F97" s="9" t="s">
        <v>18</v>
      </c>
      <c r="G97" s="20">
        <f>H97</f>
        <v>0</v>
      </c>
      <c r="H97" s="13"/>
      <c r="I97" s="9" t="s">
        <v>18</v>
      </c>
      <c r="J97" s="20">
        <f>K97</f>
        <v>0</v>
      </c>
      <c r="K97" s="60"/>
      <c r="L97" s="9" t="s">
        <v>18</v>
      </c>
      <c r="M97" s="20">
        <f t="shared" ref="M97" si="129">N97</f>
        <v>0</v>
      </c>
      <c r="N97" s="132"/>
      <c r="O97" s="114" t="s">
        <v>18</v>
      </c>
      <c r="P97" s="20">
        <f t="shared" ref="P97" si="130">Q97</f>
        <v>0</v>
      </c>
      <c r="Q97" s="132"/>
      <c r="R97" s="114" t="s">
        <v>18</v>
      </c>
    </row>
    <row r="98" spans="1:18" ht="60" x14ac:dyDescent="0.2">
      <c r="A98" s="9">
        <v>1343</v>
      </c>
      <c r="B98" s="24" t="s">
        <v>88</v>
      </c>
      <c r="C98" s="9"/>
      <c r="D98" s="22">
        <f>E98</f>
        <v>0</v>
      </c>
      <c r="E98" s="23">
        <v>0</v>
      </c>
      <c r="F98" s="9" t="s">
        <v>17</v>
      </c>
      <c r="G98" s="23">
        <f>H98</f>
        <v>0</v>
      </c>
      <c r="H98" s="13"/>
      <c r="I98" s="9" t="s">
        <v>17</v>
      </c>
      <c r="J98" s="23">
        <f>K98</f>
        <v>0</v>
      </c>
      <c r="K98" s="60"/>
      <c r="L98" s="9" t="s">
        <v>17</v>
      </c>
      <c r="M98" s="23">
        <f t="shared" ref="M98" si="131">N98</f>
        <v>0</v>
      </c>
      <c r="N98" s="132"/>
      <c r="O98" s="114" t="s">
        <v>17</v>
      </c>
      <c r="P98" s="23">
        <f t="shared" ref="P98" si="132">Q98</f>
        <v>0</v>
      </c>
      <c r="Q98" s="132"/>
      <c r="R98" s="114" t="s">
        <v>17</v>
      </c>
    </row>
    <row r="99" spans="1:18" ht="38.25" x14ac:dyDescent="0.2">
      <c r="A99" s="6">
        <v>1350</v>
      </c>
      <c r="B99" s="7" t="s">
        <v>89</v>
      </c>
      <c r="C99" s="6">
        <v>7422</v>
      </c>
      <c r="D99" s="14">
        <f>D101+D123</f>
        <v>175407.65199999997</v>
      </c>
      <c r="E99" s="14">
        <f>E101+E123</f>
        <v>175407.65199999997</v>
      </c>
      <c r="F99" s="6" t="s">
        <v>18</v>
      </c>
      <c r="G99" s="14">
        <f>G101+G123</f>
        <v>218522.8</v>
      </c>
      <c r="H99" s="14">
        <f>H101+H123</f>
        <v>218522.8</v>
      </c>
      <c r="I99" s="6" t="s">
        <v>18</v>
      </c>
      <c r="J99" s="14">
        <f>J101+J123</f>
        <v>265191.3</v>
      </c>
      <c r="K99" s="98">
        <f>K101+K123</f>
        <v>265191.3</v>
      </c>
      <c r="L99" s="6" t="s">
        <v>18</v>
      </c>
      <c r="M99" s="124">
        <f t="shared" ref="M99:N99" si="133">M101+M123</f>
        <v>265191.3</v>
      </c>
      <c r="N99" s="128">
        <f t="shared" si="133"/>
        <v>265191.3</v>
      </c>
      <c r="O99" s="119" t="s">
        <v>18</v>
      </c>
      <c r="P99" s="124">
        <f t="shared" ref="P99:Q99" si="134">P101+P123</f>
        <v>265191.3</v>
      </c>
      <c r="Q99" s="128">
        <f t="shared" si="134"/>
        <v>265191.3</v>
      </c>
      <c r="R99" s="119" t="s">
        <v>18</v>
      </c>
    </row>
    <row r="100" spans="1:18" x14ac:dyDescent="0.2">
      <c r="A100" s="9"/>
      <c r="B100" s="10" t="s">
        <v>12</v>
      </c>
      <c r="C100" s="9"/>
      <c r="D100" s="11"/>
      <c r="E100" s="12"/>
      <c r="F100" s="9"/>
      <c r="G100" s="12"/>
      <c r="H100" s="12"/>
      <c r="I100" s="9"/>
      <c r="J100" s="12"/>
      <c r="K100" s="99"/>
      <c r="L100" s="9"/>
      <c r="M100" s="123"/>
      <c r="N100" s="134"/>
      <c r="O100" s="114"/>
      <c r="P100" s="123"/>
      <c r="Q100" s="134"/>
      <c r="R100" s="114"/>
    </row>
    <row r="101" spans="1:18" ht="63.75" x14ac:dyDescent="0.2">
      <c r="A101" s="9">
        <v>1351</v>
      </c>
      <c r="B101" s="10" t="s">
        <v>90</v>
      </c>
      <c r="C101" s="9"/>
      <c r="D101" s="12">
        <f>D103+D104+D105+D106+D107+D108+D109+D110+D111+D112+D113+D114+D115+D116+D117+D118+D119+D120+D121+D122</f>
        <v>156979.13199999998</v>
      </c>
      <c r="E101" s="12">
        <f>E103+E104+E105+E106+E107+E108+E109+E110+E111+E112+E113+E114+E115+E116+E117+E118+E119+E120+E121+E122</f>
        <v>156979.13199999998</v>
      </c>
      <c r="F101" s="9" t="s">
        <v>18</v>
      </c>
      <c r="G101" s="12">
        <f>G103+G104+G105+G106+G107+G108+G109+G110+G111+G112+G113+G114+G115+G116+G117+G118+G119+G120+G121+G122</f>
        <v>193237.8</v>
      </c>
      <c r="H101" s="12">
        <f>H103+H104+H105+H106+H107+H108+H109+H110+H111+H112+H113+H114+H115+H116+H117+H118+H119+H120+H121+H122</f>
        <v>193237.8</v>
      </c>
      <c r="I101" s="9" t="s">
        <v>17</v>
      </c>
      <c r="J101" s="12">
        <f>J103+J104+J105+J106+J107+J108+J109+J110+J111+J112+J113+J114+J115+J116+J117+J118+J119+J120+J121+J122</f>
        <v>195191.3</v>
      </c>
      <c r="K101" s="99">
        <f>K103+K104+K105+K106+K107+K108+K109+K110+K111+K112+K113+K114+K115+K116+K117+K118+K119+K120+K121+K122</f>
        <v>195191.3</v>
      </c>
      <c r="L101" s="9" t="s">
        <v>18</v>
      </c>
      <c r="M101" s="123">
        <f t="shared" ref="M101:N101" si="135">M103+M104+M105+M106+M107+M108+M109+M110+M111+M112+M113+M114+M115+M116+M117+M118+M119+M120+M121+M122</f>
        <v>195191.3</v>
      </c>
      <c r="N101" s="134">
        <f t="shared" si="135"/>
        <v>195191.3</v>
      </c>
      <c r="O101" s="114" t="s">
        <v>18</v>
      </c>
      <c r="P101" s="123">
        <f t="shared" ref="P101:Q101" si="136">P103+P104+P105+P106+P107+P108+P109+P110+P111+P112+P113+P114+P115+P116+P117+P118+P119+P120+P121+P122</f>
        <v>195191.3</v>
      </c>
      <c r="Q101" s="134">
        <f t="shared" si="136"/>
        <v>195191.3</v>
      </c>
      <c r="R101" s="114" t="s">
        <v>18</v>
      </c>
    </row>
    <row r="102" spans="1:18" x14ac:dyDescent="0.2">
      <c r="A102" s="9"/>
      <c r="B102" s="10" t="s">
        <v>12</v>
      </c>
      <c r="C102" s="9"/>
      <c r="D102" s="11">
        <f t="shared" ref="D102:D124" si="137">E102</f>
        <v>0</v>
      </c>
      <c r="E102" s="23"/>
      <c r="F102" s="9"/>
      <c r="G102" s="12">
        <f t="shared" ref="G102:G124" si="138">H102</f>
        <v>0</v>
      </c>
      <c r="H102" s="13"/>
      <c r="I102" s="9"/>
      <c r="J102" s="12">
        <f t="shared" ref="J102:J124" si="139">K102</f>
        <v>0</v>
      </c>
      <c r="K102" s="60"/>
      <c r="L102" s="9"/>
      <c r="M102" s="123">
        <f t="shared" ref="M102" si="140">N102</f>
        <v>0</v>
      </c>
      <c r="N102" s="132"/>
      <c r="O102" s="114"/>
      <c r="P102" s="123">
        <f t="shared" ref="P102" si="141">Q102</f>
        <v>0</v>
      </c>
      <c r="Q102" s="132"/>
      <c r="R102" s="114"/>
    </row>
    <row r="103" spans="1:18" ht="51" x14ac:dyDescent="0.2">
      <c r="A103" s="9">
        <v>13501</v>
      </c>
      <c r="B103" s="10" t="s">
        <v>91</v>
      </c>
      <c r="C103" s="9"/>
      <c r="D103" s="12">
        <f t="shared" si="137"/>
        <v>2245.1</v>
      </c>
      <c r="E103" s="12">
        <v>2245.1</v>
      </c>
      <c r="F103" s="9" t="s">
        <v>18</v>
      </c>
      <c r="G103" s="12">
        <f t="shared" si="138"/>
        <v>2000</v>
      </c>
      <c r="H103" s="13">
        <v>2000</v>
      </c>
      <c r="I103" s="9" t="s">
        <v>18</v>
      </c>
      <c r="J103" s="12">
        <f t="shared" si="139"/>
        <v>0</v>
      </c>
      <c r="K103" s="60"/>
      <c r="L103" s="9" t="s">
        <v>18</v>
      </c>
      <c r="M103" s="123">
        <f t="shared" ref="M103" si="142">N103</f>
        <v>0</v>
      </c>
      <c r="N103" s="132"/>
      <c r="O103" s="114" t="s">
        <v>18</v>
      </c>
      <c r="P103" s="123">
        <f t="shared" ref="P103" si="143">Q103</f>
        <v>0</v>
      </c>
      <c r="Q103" s="132"/>
      <c r="R103" s="114" t="s">
        <v>18</v>
      </c>
    </row>
    <row r="104" spans="1:18" ht="120" x14ac:dyDescent="0.2">
      <c r="A104" s="9">
        <v>13502</v>
      </c>
      <c r="B104" s="24" t="s">
        <v>92</v>
      </c>
      <c r="C104" s="9"/>
      <c r="D104" s="11">
        <f t="shared" si="137"/>
        <v>0</v>
      </c>
      <c r="E104" s="12">
        <v>0</v>
      </c>
      <c r="F104" s="9" t="s">
        <v>18</v>
      </c>
      <c r="G104" s="12">
        <f t="shared" si="138"/>
        <v>0</v>
      </c>
      <c r="H104" s="13"/>
      <c r="I104" s="9" t="s">
        <v>18</v>
      </c>
      <c r="J104" s="12">
        <f t="shared" si="139"/>
        <v>0</v>
      </c>
      <c r="K104" s="60"/>
      <c r="L104" s="9" t="s">
        <v>18</v>
      </c>
      <c r="M104" s="123">
        <f t="shared" ref="M104" si="144">N104</f>
        <v>0</v>
      </c>
      <c r="N104" s="132"/>
      <c r="O104" s="114" t="s">
        <v>18</v>
      </c>
      <c r="P104" s="123">
        <f t="shared" ref="P104" si="145">Q104</f>
        <v>0</v>
      </c>
      <c r="Q104" s="132"/>
      <c r="R104" s="114" t="s">
        <v>18</v>
      </c>
    </row>
    <row r="105" spans="1:18" ht="51" x14ac:dyDescent="0.2">
      <c r="A105" s="9">
        <v>13503</v>
      </c>
      <c r="B105" s="10" t="s">
        <v>93</v>
      </c>
      <c r="C105" s="9"/>
      <c r="D105" s="11">
        <f t="shared" si="137"/>
        <v>0</v>
      </c>
      <c r="E105" s="12">
        <v>0</v>
      </c>
      <c r="F105" s="9" t="s">
        <v>18</v>
      </c>
      <c r="G105" s="12">
        <f t="shared" si="138"/>
        <v>0</v>
      </c>
      <c r="H105" s="13"/>
      <c r="I105" s="9" t="s">
        <v>18</v>
      </c>
      <c r="J105" s="12">
        <f t="shared" si="139"/>
        <v>0</v>
      </c>
      <c r="K105" s="60"/>
      <c r="L105" s="9" t="s">
        <v>18</v>
      </c>
      <c r="M105" s="123">
        <f t="shared" ref="M105" si="146">N105</f>
        <v>0</v>
      </c>
      <c r="N105" s="132"/>
      <c r="O105" s="114" t="s">
        <v>18</v>
      </c>
      <c r="P105" s="123">
        <f t="shared" ref="P105" si="147">Q105</f>
        <v>0</v>
      </c>
      <c r="Q105" s="132"/>
      <c r="R105" s="114" t="s">
        <v>18</v>
      </c>
    </row>
    <row r="106" spans="1:18" ht="51" x14ac:dyDescent="0.2">
      <c r="A106" s="9">
        <v>13504</v>
      </c>
      <c r="B106" s="10" t="s">
        <v>94</v>
      </c>
      <c r="C106" s="9"/>
      <c r="D106" s="11">
        <f t="shared" si="137"/>
        <v>298</v>
      </c>
      <c r="E106" s="12">
        <v>298</v>
      </c>
      <c r="F106" s="9" t="s">
        <v>18</v>
      </c>
      <c r="G106" s="12">
        <f t="shared" si="138"/>
        <v>400</v>
      </c>
      <c r="H106" s="13">
        <v>400</v>
      </c>
      <c r="I106" s="9" t="s">
        <v>18</v>
      </c>
      <c r="J106" s="12">
        <f t="shared" si="139"/>
        <v>0</v>
      </c>
      <c r="K106" s="60"/>
      <c r="L106" s="9" t="s">
        <v>18</v>
      </c>
      <c r="M106" s="123">
        <f t="shared" ref="M106" si="148">N106</f>
        <v>0</v>
      </c>
      <c r="N106" s="132"/>
      <c r="O106" s="114" t="s">
        <v>18</v>
      </c>
      <c r="P106" s="123">
        <f t="shared" ref="P106" si="149">Q106</f>
        <v>0</v>
      </c>
      <c r="Q106" s="132"/>
      <c r="R106" s="114" t="s">
        <v>18</v>
      </c>
    </row>
    <row r="107" spans="1:18" ht="25.5" x14ac:dyDescent="0.2">
      <c r="A107" s="9">
        <v>13505</v>
      </c>
      <c r="B107" s="10" t="s">
        <v>95</v>
      </c>
      <c r="C107" s="9"/>
      <c r="D107" s="11">
        <f t="shared" si="137"/>
        <v>0</v>
      </c>
      <c r="E107" s="12">
        <v>0</v>
      </c>
      <c r="F107" s="9" t="s">
        <v>18</v>
      </c>
      <c r="G107" s="12">
        <f t="shared" si="138"/>
        <v>0</v>
      </c>
      <c r="H107" s="13"/>
      <c r="I107" s="9" t="s">
        <v>18</v>
      </c>
      <c r="J107" s="12">
        <f t="shared" si="139"/>
        <v>2000</v>
      </c>
      <c r="K107" s="110">
        <v>2000</v>
      </c>
      <c r="L107" s="9" t="s">
        <v>18</v>
      </c>
      <c r="M107" s="123">
        <f t="shared" ref="M107" si="150">N107</f>
        <v>2000</v>
      </c>
      <c r="N107" s="118">
        <v>2000</v>
      </c>
      <c r="O107" s="114" t="s">
        <v>18</v>
      </c>
      <c r="P107" s="123">
        <f t="shared" ref="P107" si="151">Q107</f>
        <v>2000</v>
      </c>
      <c r="Q107" s="118">
        <v>2000</v>
      </c>
      <c r="R107" s="114" t="s">
        <v>18</v>
      </c>
    </row>
    <row r="108" spans="1:18" ht="30" x14ac:dyDescent="0.2">
      <c r="A108" s="9">
        <v>13506</v>
      </c>
      <c r="B108" s="24" t="s">
        <v>96</v>
      </c>
      <c r="C108" s="9"/>
      <c r="D108" s="11">
        <f t="shared" si="137"/>
        <v>0</v>
      </c>
      <c r="E108" s="12">
        <v>0</v>
      </c>
      <c r="F108" s="9" t="s">
        <v>17</v>
      </c>
      <c r="G108" s="12">
        <f t="shared" si="138"/>
        <v>0</v>
      </c>
      <c r="H108" s="13"/>
      <c r="I108" s="9" t="s">
        <v>17</v>
      </c>
      <c r="J108" s="12">
        <f t="shared" si="139"/>
        <v>0</v>
      </c>
      <c r="K108" s="60"/>
      <c r="L108" s="9" t="s">
        <v>17</v>
      </c>
      <c r="M108" s="123">
        <f t="shared" ref="M108" si="152">N108</f>
        <v>0</v>
      </c>
      <c r="N108" s="132"/>
      <c r="O108" s="114" t="s">
        <v>17</v>
      </c>
      <c r="P108" s="123">
        <f t="shared" ref="P108" si="153">Q108</f>
        <v>0</v>
      </c>
      <c r="Q108" s="132"/>
      <c r="R108" s="114" t="s">
        <v>17</v>
      </c>
    </row>
    <row r="109" spans="1:18" ht="38.25" x14ac:dyDescent="0.2">
      <c r="A109" s="9">
        <v>13507</v>
      </c>
      <c r="B109" s="10" t="s">
        <v>97</v>
      </c>
      <c r="C109" s="9"/>
      <c r="D109" s="18">
        <f t="shared" si="137"/>
        <v>59102.61</v>
      </c>
      <c r="E109" s="12">
        <v>59102.61</v>
      </c>
      <c r="F109" s="9" t="s">
        <v>18</v>
      </c>
      <c r="G109" s="12">
        <f t="shared" si="138"/>
        <v>69000</v>
      </c>
      <c r="H109" s="13">
        <v>69000</v>
      </c>
      <c r="I109" s="9" t="s">
        <v>18</v>
      </c>
      <c r="J109" s="12">
        <f t="shared" si="139"/>
        <v>69000</v>
      </c>
      <c r="K109" s="100">
        <v>69000</v>
      </c>
      <c r="L109" s="9" t="s">
        <v>18</v>
      </c>
      <c r="M109" s="123">
        <f t="shared" ref="M109" si="154">N109</f>
        <v>69000</v>
      </c>
      <c r="N109" s="100">
        <v>69000</v>
      </c>
      <c r="O109" s="114" t="s">
        <v>18</v>
      </c>
      <c r="P109" s="123">
        <f t="shared" ref="P109" si="155">Q109</f>
        <v>69000</v>
      </c>
      <c r="Q109" s="100">
        <v>69000</v>
      </c>
      <c r="R109" s="114" t="s">
        <v>18</v>
      </c>
    </row>
    <row r="110" spans="1:18" ht="76.5" x14ac:dyDescent="0.2">
      <c r="A110" s="9">
        <v>13508</v>
      </c>
      <c r="B110" s="10" t="s">
        <v>98</v>
      </c>
      <c r="C110" s="9"/>
      <c r="D110" s="11">
        <f t="shared" si="137"/>
        <v>0</v>
      </c>
      <c r="E110" s="12"/>
      <c r="F110" s="9" t="s">
        <v>18</v>
      </c>
      <c r="G110" s="12">
        <f t="shared" si="138"/>
        <v>0</v>
      </c>
      <c r="H110" s="13"/>
      <c r="I110" s="9" t="s">
        <v>18</v>
      </c>
      <c r="J110" s="12">
        <f t="shared" si="139"/>
        <v>0</v>
      </c>
      <c r="K110" s="60"/>
      <c r="L110" s="9" t="s">
        <v>18</v>
      </c>
      <c r="M110" s="123">
        <f t="shared" ref="M110" si="156">N110</f>
        <v>0</v>
      </c>
      <c r="N110" s="132"/>
      <c r="O110" s="114" t="s">
        <v>18</v>
      </c>
      <c r="P110" s="123">
        <f t="shared" ref="P110" si="157">Q110</f>
        <v>0</v>
      </c>
      <c r="Q110" s="132"/>
      <c r="R110" s="114" t="s">
        <v>18</v>
      </c>
    </row>
    <row r="111" spans="1:18" ht="15" x14ac:dyDescent="0.2">
      <c r="A111" s="9">
        <v>13509</v>
      </c>
      <c r="B111" s="24" t="s">
        <v>99</v>
      </c>
      <c r="C111" s="9"/>
      <c r="D111" s="11">
        <f t="shared" si="137"/>
        <v>0</v>
      </c>
      <c r="E111" s="12"/>
      <c r="F111" s="9" t="s">
        <v>17</v>
      </c>
      <c r="G111" s="12">
        <f t="shared" si="138"/>
        <v>0</v>
      </c>
      <c r="H111" s="13"/>
      <c r="I111" s="9" t="s">
        <v>17</v>
      </c>
      <c r="J111" s="12">
        <f t="shared" si="139"/>
        <v>0</v>
      </c>
      <c r="K111" s="60"/>
      <c r="L111" s="9" t="s">
        <v>17</v>
      </c>
      <c r="M111" s="123">
        <f t="shared" ref="M111" si="158">N111</f>
        <v>0</v>
      </c>
      <c r="N111" s="132"/>
      <c r="O111" s="114" t="s">
        <v>17</v>
      </c>
      <c r="P111" s="123">
        <f t="shared" ref="P111" si="159">Q111</f>
        <v>0</v>
      </c>
      <c r="Q111" s="132"/>
      <c r="R111" s="114" t="s">
        <v>17</v>
      </c>
    </row>
    <row r="112" spans="1:18" ht="45" x14ac:dyDescent="0.2">
      <c r="A112" s="9">
        <v>13510</v>
      </c>
      <c r="B112" s="24" t="s">
        <v>100</v>
      </c>
      <c r="C112" s="9"/>
      <c r="D112" s="12">
        <f t="shared" si="137"/>
        <v>5246.25</v>
      </c>
      <c r="E112" s="12">
        <v>5246.25</v>
      </c>
      <c r="F112" s="9" t="s">
        <v>17</v>
      </c>
      <c r="G112" s="12">
        <f t="shared" si="138"/>
        <v>4500</v>
      </c>
      <c r="H112" s="13">
        <v>4500</v>
      </c>
      <c r="I112" s="9" t="s">
        <v>17</v>
      </c>
      <c r="J112" s="12">
        <f t="shared" si="139"/>
        <v>4500</v>
      </c>
      <c r="K112" s="100">
        <v>4500</v>
      </c>
      <c r="L112" s="9" t="s">
        <v>17</v>
      </c>
      <c r="M112" s="123">
        <f t="shared" ref="M112" si="160">N112</f>
        <v>4500</v>
      </c>
      <c r="N112" s="100">
        <v>4500</v>
      </c>
      <c r="O112" s="114" t="s">
        <v>17</v>
      </c>
      <c r="P112" s="123">
        <f t="shared" ref="P112" si="161">Q112</f>
        <v>4500</v>
      </c>
      <c r="Q112" s="100">
        <v>4500</v>
      </c>
      <c r="R112" s="114" t="s">
        <v>17</v>
      </c>
    </row>
    <row r="113" spans="1:18" x14ac:dyDescent="0.2">
      <c r="A113" s="9">
        <v>13511</v>
      </c>
      <c r="B113" s="109">
        <v>13511</v>
      </c>
      <c r="C113" s="9"/>
      <c r="D113" s="11">
        <f t="shared" si="137"/>
        <v>0</v>
      </c>
      <c r="E113" s="12">
        <v>0</v>
      </c>
      <c r="F113" s="9" t="s">
        <v>17</v>
      </c>
      <c r="G113" s="12">
        <f t="shared" si="138"/>
        <v>0</v>
      </c>
      <c r="H113" s="13"/>
      <c r="I113" s="9" t="s">
        <v>17</v>
      </c>
      <c r="J113" s="12">
        <f t="shared" si="139"/>
        <v>0</v>
      </c>
      <c r="K113" s="60"/>
      <c r="L113" s="9" t="s">
        <v>17</v>
      </c>
      <c r="M113" s="123">
        <f t="shared" ref="M113" si="162">N113</f>
        <v>0</v>
      </c>
      <c r="N113" s="132"/>
      <c r="O113" s="114" t="s">
        <v>17</v>
      </c>
      <c r="P113" s="123">
        <f t="shared" ref="P113" si="163">Q113</f>
        <v>0</v>
      </c>
      <c r="Q113" s="132"/>
      <c r="R113" s="114" t="s">
        <v>17</v>
      </c>
    </row>
    <row r="114" spans="1:18" ht="38.25" x14ac:dyDescent="0.2">
      <c r="A114" s="9">
        <v>13512</v>
      </c>
      <c r="B114" s="10" t="s">
        <v>101</v>
      </c>
      <c r="C114" s="9"/>
      <c r="D114" s="11">
        <f t="shared" si="137"/>
        <v>0</v>
      </c>
      <c r="E114" s="12">
        <v>0</v>
      </c>
      <c r="F114" s="9" t="s">
        <v>18</v>
      </c>
      <c r="G114" s="12">
        <f t="shared" si="138"/>
        <v>0</v>
      </c>
      <c r="H114" s="13"/>
      <c r="I114" s="9" t="s">
        <v>18</v>
      </c>
      <c r="J114" s="12">
        <f t="shared" si="139"/>
        <v>0</v>
      </c>
      <c r="K114" s="60"/>
      <c r="L114" s="9" t="s">
        <v>17</v>
      </c>
      <c r="M114" s="123">
        <f t="shared" ref="M114" si="164">N114</f>
        <v>0</v>
      </c>
      <c r="N114" s="132"/>
      <c r="O114" s="114" t="s">
        <v>17</v>
      </c>
      <c r="P114" s="123">
        <f t="shared" ref="P114" si="165">Q114</f>
        <v>0</v>
      </c>
      <c r="Q114" s="132"/>
      <c r="R114" s="114" t="s">
        <v>17</v>
      </c>
    </row>
    <row r="115" spans="1:18" ht="25.5" x14ac:dyDescent="0.2">
      <c r="A115" s="9">
        <v>13513</v>
      </c>
      <c r="B115" s="10" t="s">
        <v>102</v>
      </c>
      <c r="C115" s="9"/>
      <c r="D115" s="12">
        <f t="shared" si="137"/>
        <v>53159.921999999999</v>
      </c>
      <c r="E115" s="12">
        <v>53159.921999999999</v>
      </c>
      <c r="F115" s="9" t="s">
        <v>18</v>
      </c>
      <c r="G115" s="12">
        <f t="shared" si="138"/>
        <v>76000</v>
      </c>
      <c r="H115" s="13">
        <v>76000</v>
      </c>
      <c r="I115" s="9" t="s">
        <v>18</v>
      </c>
      <c r="J115" s="12">
        <f t="shared" si="139"/>
        <v>78500.3</v>
      </c>
      <c r="K115" s="100">
        <v>78500.3</v>
      </c>
      <c r="L115" s="9" t="s">
        <v>18</v>
      </c>
      <c r="M115" s="123">
        <f t="shared" ref="M115" si="166">N115</f>
        <v>78500.3</v>
      </c>
      <c r="N115" s="100">
        <v>78500.3</v>
      </c>
      <c r="O115" s="114" t="s">
        <v>18</v>
      </c>
      <c r="P115" s="123">
        <f t="shared" ref="P115" si="167">Q115</f>
        <v>78500.3</v>
      </c>
      <c r="Q115" s="100">
        <v>78500.3</v>
      </c>
      <c r="R115" s="114" t="s">
        <v>18</v>
      </c>
    </row>
    <row r="116" spans="1:18" ht="51" x14ac:dyDescent="0.2">
      <c r="A116" s="9">
        <v>13514</v>
      </c>
      <c r="B116" s="10" t="s">
        <v>103</v>
      </c>
      <c r="C116" s="9"/>
      <c r="D116" s="111">
        <f t="shared" si="137"/>
        <v>36927.25</v>
      </c>
      <c r="E116" s="12">
        <v>36927.25</v>
      </c>
      <c r="F116" s="9" t="s">
        <v>18</v>
      </c>
      <c r="G116" s="12">
        <f t="shared" si="138"/>
        <v>41337.800000000003</v>
      </c>
      <c r="H116" s="13">
        <v>41337.800000000003</v>
      </c>
      <c r="I116" s="9" t="s">
        <v>18</v>
      </c>
      <c r="J116" s="12">
        <f t="shared" si="139"/>
        <v>40791</v>
      </c>
      <c r="K116" s="118">
        <v>40791</v>
      </c>
      <c r="L116" s="9" t="s">
        <v>18</v>
      </c>
      <c r="M116" s="123">
        <f t="shared" ref="M116" si="168">N116</f>
        <v>40791</v>
      </c>
      <c r="N116" s="118">
        <v>40791</v>
      </c>
      <c r="O116" s="114" t="s">
        <v>18</v>
      </c>
      <c r="P116" s="123">
        <f t="shared" ref="P116" si="169">Q116</f>
        <v>40791</v>
      </c>
      <c r="Q116" s="118">
        <v>40791</v>
      </c>
      <c r="R116" s="114" t="s">
        <v>18</v>
      </c>
    </row>
    <row r="117" spans="1:18" ht="90" x14ac:dyDescent="0.2">
      <c r="A117" s="9">
        <v>13515</v>
      </c>
      <c r="B117" s="24" t="s">
        <v>104</v>
      </c>
      <c r="C117" s="9"/>
      <c r="D117" s="11">
        <f t="shared" si="137"/>
        <v>0</v>
      </c>
      <c r="E117" s="12"/>
      <c r="F117" s="9" t="s">
        <v>17</v>
      </c>
      <c r="G117" s="12">
        <f t="shared" si="138"/>
        <v>0</v>
      </c>
      <c r="H117" s="13"/>
      <c r="I117" s="9" t="s">
        <v>17</v>
      </c>
      <c r="J117" s="12">
        <f t="shared" si="139"/>
        <v>0</v>
      </c>
      <c r="K117" s="60"/>
      <c r="L117" s="9" t="s">
        <v>17</v>
      </c>
      <c r="M117" s="123">
        <f t="shared" ref="M117" si="170">N117</f>
        <v>0</v>
      </c>
      <c r="N117" s="132"/>
      <c r="O117" s="114" t="s">
        <v>17</v>
      </c>
      <c r="P117" s="123">
        <f t="shared" ref="P117" si="171">Q117</f>
        <v>0</v>
      </c>
      <c r="Q117" s="132"/>
      <c r="R117" s="114" t="s">
        <v>17</v>
      </c>
    </row>
    <row r="118" spans="1:18" ht="51" x14ac:dyDescent="0.2">
      <c r="A118" s="9">
        <v>13516</v>
      </c>
      <c r="B118" s="10" t="s">
        <v>105</v>
      </c>
      <c r="C118" s="9"/>
      <c r="D118" s="11">
        <f t="shared" si="137"/>
        <v>0</v>
      </c>
      <c r="E118" s="12"/>
      <c r="F118" s="9" t="s">
        <v>18</v>
      </c>
      <c r="G118" s="12">
        <f t="shared" si="138"/>
        <v>0</v>
      </c>
      <c r="H118" s="13"/>
      <c r="I118" s="9" t="s">
        <v>18</v>
      </c>
      <c r="J118" s="12">
        <f t="shared" si="139"/>
        <v>0</v>
      </c>
      <c r="K118" s="60"/>
      <c r="L118" s="9" t="s">
        <v>18</v>
      </c>
      <c r="M118" s="123">
        <f t="shared" ref="M118" si="172">N118</f>
        <v>0</v>
      </c>
      <c r="N118" s="132"/>
      <c r="O118" s="114" t="s">
        <v>18</v>
      </c>
      <c r="P118" s="123">
        <f t="shared" ref="P118" si="173">Q118</f>
        <v>0</v>
      </c>
      <c r="Q118" s="132"/>
      <c r="R118" s="114" t="s">
        <v>18</v>
      </c>
    </row>
    <row r="119" spans="1:18" ht="120" x14ac:dyDescent="0.2">
      <c r="A119" s="9">
        <v>13517</v>
      </c>
      <c r="B119" s="24" t="s">
        <v>106</v>
      </c>
      <c r="C119" s="9"/>
      <c r="D119" s="11">
        <f t="shared" si="137"/>
        <v>0</v>
      </c>
      <c r="E119" s="12"/>
      <c r="F119" s="9" t="s">
        <v>18</v>
      </c>
      <c r="G119" s="12">
        <f t="shared" si="138"/>
        <v>0</v>
      </c>
      <c r="H119" s="13"/>
      <c r="I119" s="9" t="s">
        <v>18</v>
      </c>
      <c r="J119" s="12">
        <f t="shared" si="139"/>
        <v>0</v>
      </c>
      <c r="K119" s="60"/>
      <c r="L119" s="9" t="s">
        <v>18</v>
      </c>
      <c r="M119" s="123">
        <f t="shared" ref="M119" si="174">N119</f>
        <v>0</v>
      </c>
      <c r="N119" s="132"/>
      <c r="O119" s="114" t="s">
        <v>18</v>
      </c>
      <c r="P119" s="123">
        <f t="shared" ref="P119" si="175">Q119</f>
        <v>0</v>
      </c>
      <c r="Q119" s="132"/>
      <c r="R119" s="114" t="s">
        <v>18</v>
      </c>
    </row>
    <row r="120" spans="1:18" ht="25.5" x14ac:dyDescent="0.2">
      <c r="A120" s="9">
        <v>13518</v>
      </c>
      <c r="B120" s="10" t="s">
        <v>107</v>
      </c>
      <c r="C120" s="9"/>
      <c r="D120" s="11">
        <f t="shared" si="137"/>
        <v>0</v>
      </c>
      <c r="E120" s="12"/>
      <c r="F120" s="9" t="s">
        <v>17</v>
      </c>
      <c r="G120" s="12">
        <f t="shared" si="138"/>
        <v>0</v>
      </c>
      <c r="H120" s="13"/>
      <c r="I120" s="9" t="s">
        <v>18</v>
      </c>
      <c r="J120" s="12">
        <f t="shared" si="139"/>
        <v>0</v>
      </c>
      <c r="K120" s="60"/>
      <c r="L120" s="9" t="s">
        <v>18</v>
      </c>
      <c r="M120" s="123">
        <f t="shared" ref="M120" si="176">N120</f>
        <v>0</v>
      </c>
      <c r="N120" s="132"/>
      <c r="O120" s="114" t="s">
        <v>18</v>
      </c>
      <c r="P120" s="123">
        <f t="shared" ref="P120" si="177">Q120</f>
        <v>0</v>
      </c>
      <c r="Q120" s="132"/>
      <c r="R120" s="114" t="s">
        <v>18</v>
      </c>
    </row>
    <row r="121" spans="1:18" ht="25.5" x14ac:dyDescent="0.2">
      <c r="A121" s="9">
        <v>13519</v>
      </c>
      <c r="B121" s="10" t="s">
        <v>108</v>
      </c>
      <c r="C121" s="9"/>
      <c r="D121" s="11">
        <f t="shared" si="137"/>
        <v>0</v>
      </c>
      <c r="E121" s="12"/>
      <c r="F121" s="9" t="s">
        <v>18</v>
      </c>
      <c r="G121" s="12">
        <f t="shared" si="138"/>
        <v>0</v>
      </c>
      <c r="H121" s="13"/>
      <c r="I121" s="9" t="s">
        <v>18</v>
      </c>
      <c r="J121" s="12">
        <f t="shared" si="139"/>
        <v>0</v>
      </c>
      <c r="K121" s="60"/>
      <c r="L121" s="9" t="s">
        <v>18</v>
      </c>
      <c r="M121" s="123">
        <f t="shared" ref="M121" si="178">N121</f>
        <v>0</v>
      </c>
      <c r="N121" s="132"/>
      <c r="O121" s="114" t="s">
        <v>18</v>
      </c>
      <c r="P121" s="123">
        <f t="shared" ref="P121" si="179">Q121</f>
        <v>0</v>
      </c>
      <c r="Q121" s="132"/>
      <c r="R121" s="114" t="s">
        <v>18</v>
      </c>
    </row>
    <row r="122" spans="1:18" x14ac:dyDescent="0.2">
      <c r="A122" s="9">
        <v>13520</v>
      </c>
      <c r="B122" s="10" t="s">
        <v>608</v>
      </c>
      <c r="C122" s="9"/>
      <c r="D122" s="11">
        <f t="shared" si="137"/>
        <v>0</v>
      </c>
      <c r="E122" s="12"/>
      <c r="F122" s="9" t="s">
        <v>18</v>
      </c>
      <c r="G122" s="12">
        <f t="shared" si="138"/>
        <v>0</v>
      </c>
      <c r="H122" s="13"/>
      <c r="I122" s="9" t="s">
        <v>18</v>
      </c>
      <c r="J122" s="12">
        <f t="shared" si="139"/>
        <v>400</v>
      </c>
      <c r="K122" s="100">
        <v>400</v>
      </c>
      <c r="L122" s="9" t="s">
        <v>18</v>
      </c>
      <c r="M122" s="123">
        <f t="shared" ref="M122" si="180">N122</f>
        <v>400</v>
      </c>
      <c r="N122" s="100">
        <v>400</v>
      </c>
      <c r="O122" s="114" t="s">
        <v>18</v>
      </c>
      <c r="P122" s="123">
        <f t="shared" ref="P122" si="181">Q122</f>
        <v>400</v>
      </c>
      <c r="Q122" s="100">
        <v>400</v>
      </c>
      <c r="R122" s="114" t="s">
        <v>18</v>
      </c>
    </row>
    <row r="123" spans="1:18" ht="25.5" x14ac:dyDescent="0.2">
      <c r="A123" s="9">
        <v>1352</v>
      </c>
      <c r="B123" s="10" t="s">
        <v>109</v>
      </c>
      <c r="C123" s="9"/>
      <c r="D123" s="12">
        <f t="shared" si="137"/>
        <v>18428.52</v>
      </c>
      <c r="E123" s="12">
        <v>18428.52</v>
      </c>
      <c r="F123" s="9" t="s">
        <v>18</v>
      </c>
      <c r="G123" s="12">
        <f t="shared" si="138"/>
        <v>25285</v>
      </c>
      <c r="H123" s="13">
        <v>25285</v>
      </c>
      <c r="I123" s="9" t="s">
        <v>18</v>
      </c>
      <c r="J123" s="12">
        <f t="shared" si="139"/>
        <v>70000</v>
      </c>
      <c r="K123" s="100">
        <v>70000</v>
      </c>
      <c r="L123" s="9" t="s">
        <v>18</v>
      </c>
      <c r="M123" s="123">
        <f t="shared" ref="M123" si="182">N123</f>
        <v>70000</v>
      </c>
      <c r="N123" s="100">
        <v>70000</v>
      </c>
      <c r="O123" s="114" t="s">
        <v>18</v>
      </c>
      <c r="P123" s="123">
        <f t="shared" ref="P123" si="183">Q123</f>
        <v>70000</v>
      </c>
      <c r="Q123" s="100">
        <v>70000</v>
      </c>
      <c r="R123" s="114" t="s">
        <v>18</v>
      </c>
    </row>
    <row r="124" spans="1:18" ht="15" x14ac:dyDescent="0.2">
      <c r="A124" s="9">
        <v>1353</v>
      </c>
      <c r="B124" s="24" t="s">
        <v>110</v>
      </c>
      <c r="C124" s="9"/>
      <c r="D124" s="11">
        <f t="shared" si="137"/>
        <v>0</v>
      </c>
      <c r="E124" s="12"/>
      <c r="F124" s="9" t="s">
        <v>17</v>
      </c>
      <c r="G124" s="12">
        <f t="shared" si="138"/>
        <v>0</v>
      </c>
      <c r="H124" s="13"/>
      <c r="I124" s="9" t="s">
        <v>17</v>
      </c>
      <c r="J124" s="12">
        <f t="shared" si="139"/>
        <v>0</v>
      </c>
      <c r="K124" s="60"/>
      <c r="L124" s="9" t="s">
        <v>17</v>
      </c>
      <c r="M124" s="123">
        <f t="shared" ref="M124" si="184">N124</f>
        <v>0</v>
      </c>
      <c r="N124" s="132"/>
      <c r="O124" s="114" t="s">
        <v>17</v>
      </c>
      <c r="P124" s="123">
        <f t="shared" ref="P124" si="185">Q124</f>
        <v>0</v>
      </c>
      <c r="Q124" s="132"/>
      <c r="R124" s="114" t="s">
        <v>17</v>
      </c>
    </row>
    <row r="125" spans="1:18" ht="25.5" x14ac:dyDescent="0.2">
      <c r="A125" s="179">
        <v>1360</v>
      </c>
      <c r="B125" s="7" t="s">
        <v>111</v>
      </c>
      <c r="C125" s="179">
        <v>7431</v>
      </c>
      <c r="D125" s="190" t="str">
        <f>D128</f>
        <v>2045,0</v>
      </c>
      <c r="E125" s="182" t="str">
        <f>E128</f>
        <v>2045,0</v>
      </c>
      <c r="F125" s="179" t="s">
        <v>18</v>
      </c>
      <c r="G125" s="182">
        <f>G128</f>
        <v>1000</v>
      </c>
      <c r="H125" s="182">
        <f>H128</f>
        <v>1000</v>
      </c>
      <c r="I125" s="179" t="s">
        <v>18</v>
      </c>
      <c r="J125" s="182">
        <f>J128</f>
        <v>1000</v>
      </c>
      <c r="K125" s="183">
        <f>K128</f>
        <v>1000</v>
      </c>
      <c r="L125" s="179" t="s">
        <v>18</v>
      </c>
      <c r="M125" s="182">
        <f t="shared" ref="M125:N125" si="186">M128</f>
        <v>1000</v>
      </c>
      <c r="N125" s="183">
        <f t="shared" si="186"/>
        <v>1000</v>
      </c>
      <c r="O125" s="179" t="s">
        <v>18</v>
      </c>
      <c r="P125" s="182">
        <f t="shared" ref="P125:Q125" si="187">P128</f>
        <v>1000</v>
      </c>
      <c r="Q125" s="183">
        <f t="shared" si="187"/>
        <v>1000</v>
      </c>
      <c r="R125" s="179" t="s">
        <v>18</v>
      </c>
    </row>
    <row r="126" spans="1:18" x14ac:dyDescent="0.2">
      <c r="A126" s="179"/>
      <c r="B126" s="7" t="s">
        <v>12</v>
      </c>
      <c r="C126" s="179"/>
      <c r="D126" s="190"/>
      <c r="E126" s="182"/>
      <c r="F126" s="179"/>
      <c r="G126" s="182"/>
      <c r="H126" s="182"/>
      <c r="I126" s="179"/>
      <c r="J126" s="182"/>
      <c r="K126" s="183"/>
      <c r="L126" s="179"/>
      <c r="M126" s="182"/>
      <c r="N126" s="183"/>
      <c r="O126" s="179"/>
      <c r="P126" s="182"/>
      <c r="Q126" s="183"/>
      <c r="R126" s="179"/>
    </row>
    <row r="127" spans="1:18" x14ac:dyDescent="0.2">
      <c r="A127" s="9"/>
      <c r="B127" s="10" t="s">
        <v>12</v>
      </c>
      <c r="C127" s="9"/>
      <c r="D127" s="11"/>
      <c r="E127" s="12"/>
      <c r="F127" s="9"/>
      <c r="G127" s="13"/>
      <c r="H127" s="13"/>
      <c r="I127" s="9"/>
      <c r="J127" s="9"/>
      <c r="K127" s="60"/>
      <c r="L127" s="9"/>
      <c r="M127" s="114"/>
      <c r="N127" s="132"/>
      <c r="O127" s="114"/>
      <c r="P127" s="114"/>
      <c r="Q127" s="132"/>
      <c r="R127" s="114"/>
    </row>
    <row r="128" spans="1:18" ht="51" x14ac:dyDescent="0.2">
      <c r="A128" s="9">
        <v>1361</v>
      </c>
      <c r="B128" s="10" t="s">
        <v>112</v>
      </c>
      <c r="C128" s="9"/>
      <c r="D128" s="31" t="str">
        <f>E128</f>
        <v>2045,0</v>
      </c>
      <c r="E128" s="12" t="s">
        <v>578</v>
      </c>
      <c r="F128" s="9" t="s">
        <v>17</v>
      </c>
      <c r="G128" s="13">
        <v>1000</v>
      </c>
      <c r="H128" s="13">
        <v>1000</v>
      </c>
      <c r="I128" s="9" t="s">
        <v>18</v>
      </c>
      <c r="J128" s="17">
        <f>K128</f>
        <v>1000</v>
      </c>
      <c r="K128" s="100">
        <v>1000</v>
      </c>
      <c r="L128" s="9" t="s">
        <v>18</v>
      </c>
      <c r="M128" s="17">
        <f t="shared" ref="M128" si="188">N128</f>
        <v>1000</v>
      </c>
      <c r="N128" s="100">
        <v>1000</v>
      </c>
      <c r="O128" s="114" t="s">
        <v>18</v>
      </c>
      <c r="P128" s="17">
        <f t="shared" ref="P128" si="189">Q128</f>
        <v>1000</v>
      </c>
      <c r="Q128" s="100">
        <v>1000</v>
      </c>
      <c r="R128" s="114" t="s">
        <v>18</v>
      </c>
    </row>
    <row r="129" spans="1:18" ht="38.25" x14ac:dyDescent="0.2">
      <c r="A129" s="9">
        <v>1362</v>
      </c>
      <c r="B129" s="10" t="s">
        <v>113</v>
      </c>
      <c r="C129" s="9"/>
      <c r="D129" s="11"/>
      <c r="E129" s="12"/>
      <c r="F129" s="9" t="s">
        <v>18</v>
      </c>
      <c r="G129" s="13"/>
      <c r="H129" s="13"/>
      <c r="I129" s="9" t="s">
        <v>18</v>
      </c>
      <c r="J129" s="9"/>
      <c r="K129" s="60"/>
      <c r="L129" s="9" t="s">
        <v>18</v>
      </c>
      <c r="M129" s="114"/>
      <c r="N129" s="132"/>
      <c r="O129" s="114" t="s">
        <v>18</v>
      </c>
      <c r="P129" s="114"/>
      <c r="Q129" s="132"/>
      <c r="R129" s="114" t="s">
        <v>18</v>
      </c>
    </row>
    <row r="130" spans="1:18" ht="25.5" x14ac:dyDescent="0.2">
      <c r="A130" s="6">
        <v>1370</v>
      </c>
      <c r="B130" s="7" t="s">
        <v>114</v>
      </c>
      <c r="C130" s="6">
        <v>7441</v>
      </c>
      <c r="D130" s="14">
        <f>D132+D133</f>
        <v>23663.263999999999</v>
      </c>
      <c r="E130" s="14">
        <f>E132+E133</f>
        <v>23663.263999999999</v>
      </c>
      <c r="F130" s="6" t="s">
        <v>18</v>
      </c>
      <c r="G130" s="14">
        <f>G132+G133</f>
        <v>0</v>
      </c>
      <c r="H130" s="14">
        <f>H132+H133</f>
        <v>0</v>
      </c>
      <c r="I130" s="6" t="s">
        <v>18</v>
      </c>
      <c r="J130" s="14">
        <f>J132+J133</f>
        <v>0</v>
      </c>
      <c r="K130" s="98">
        <f>K132+K133</f>
        <v>0</v>
      </c>
      <c r="L130" s="6" t="s">
        <v>18</v>
      </c>
      <c r="M130" s="124">
        <f t="shared" ref="M130:N130" si="190">M132+M133</f>
        <v>0</v>
      </c>
      <c r="N130" s="128">
        <f t="shared" si="190"/>
        <v>0</v>
      </c>
      <c r="O130" s="119" t="s">
        <v>18</v>
      </c>
      <c r="P130" s="124">
        <f t="shared" ref="P130:Q130" si="191">P132+P133</f>
        <v>0</v>
      </c>
      <c r="Q130" s="128">
        <f t="shared" si="191"/>
        <v>0</v>
      </c>
      <c r="R130" s="119" t="s">
        <v>18</v>
      </c>
    </row>
    <row r="131" spans="1:18" x14ac:dyDescent="0.2">
      <c r="A131" s="9"/>
      <c r="B131" s="10" t="s">
        <v>12</v>
      </c>
      <c r="C131" s="9"/>
      <c r="D131" s="11"/>
      <c r="E131" s="12"/>
      <c r="F131" s="9"/>
      <c r="G131" s="13"/>
      <c r="H131" s="13"/>
      <c r="I131" s="9"/>
      <c r="J131" s="9"/>
      <c r="K131" s="60"/>
      <c r="L131" s="9"/>
      <c r="M131" s="114"/>
      <c r="N131" s="132"/>
      <c r="O131" s="114"/>
      <c r="P131" s="114"/>
      <c r="Q131" s="132"/>
      <c r="R131" s="114"/>
    </row>
    <row r="132" spans="1:18" ht="105" x14ac:dyDescent="0.2">
      <c r="A132" s="9">
        <v>1371</v>
      </c>
      <c r="B132" s="24" t="s">
        <v>115</v>
      </c>
      <c r="C132" s="9"/>
      <c r="D132" s="12">
        <f>E132</f>
        <v>22673.263999999999</v>
      </c>
      <c r="E132" s="12">
        <v>22673.263999999999</v>
      </c>
      <c r="F132" s="9" t="s">
        <v>18</v>
      </c>
      <c r="G132" s="13"/>
      <c r="H132" s="13"/>
      <c r="I132" s="9" t="s">
        <v>18</v>
      </c>
      <c r="J132" s="9"/>
      <c r="K132" s="60"/>
      <c r="L132" s="9" t="s">
        <v>18</v>
      </c>
      <c r="M132" s="114"/>
      <c r="N132" s="132"/>
      <c r="O132" s="114" t="s">
        <v>18</v>
      </c>
      <c r="P132" s="114"/>
      <c r="Q132" s="132"/>
      <c r="R132" s="114" t="s">
        <v>18</v>
      </c>
    </row>
    <row r="133" spans="1:18" ht="105" x14ac:dyDescent="0.2">
      <c r="A133" s="9">
        <v>1372</v>
      </c>
      <c r="B133" s="24" t="s">
        <v>116</v>
      </c>
      <c r="C133" s="9"/>
      <c r="D133" s="18" t="str">
        <f>E133</f>
        <v>990,0</v>
      </c>
      <c r="E133" s="12" t="s">
        <v>579</v>
      </c>
      <c r="F133" s="9" t="s">
        <v>17</v>
      </c>
      <c r="G133" s="13"/>
      <c r="H133" s="13"/>
      <c r="I133" s="9" t="s">
        <v>17</v>
      </c>
      <c r="J133" s="9"/>
      <c r="K133" s="60"/>
      <c r="L133" s="9" t="s">
        <v>17</v>
      </c>
      <c r="M133" s="114"/>
      <c r="N133" s="132"/>
      <c r="O133" s="114" t="s">
        <v>17</v>
      </c>
      <c r="P133" s="114"/>
      <c r="Q133" s="132"/>
      <c r="R133" s="114" t="s">
        <v>17</v>
      </c>
    </row>
    <row r="134" spans="1:18" ht="38.25" x14ac:dyDescent="0.2">
      <c r="A134" s="6">
        <v>1380</v>
      </c>
      <c r="B134" s="7" t="s">
        <v>117</v>
      </c>
      <c r="C134" s="6">
        <v>7442</v>
      </c>
      <c r="D134" s="26"/>
      <c r="E134" s="14" t="s">
        <v>18</v>
      </c>
      <c r="F134" s="6"/>
      <c r="G134" s="8"/>
      <c r="H134" s="8" t="s">
        <v>18</v>
      </c>
      <c r="I134" s="6"/>
      <c r="J134" s="6"/>
      <c r="K134" s="56"/>
      <c r="L134" s="6"/>
      <c r="M134" s="119"/>
      <c r="N134" s="129"/>
      <c r="O134" s="119"/>
      <c r="P134" s="119"/>
      <c r="Q134" s="129"/>
      <c r="R134" s="119"/>
    </row>
    <row r="135" spans="1:18" x14ac:dyDescent="0.2">
      <c r="A135" s="9"/>
      <c r="B135" s="10" t="s">
        <v>12</v>
      </c>
      <c r="C135" s="9"/>
      <c r="D135" s="11"/>
      <c r="E135" s="12"/>
      <c r="F135" s="9"/>
      <c r="G135" s="13"/>
      <c r="H135" s="13"/>
      <c r="I135" s="9"/>
      <c r="J135" s="9"/>
      <c r="K135" s="60"/>
      <c r="L135" s="9"/>
      <c r="M135" s="114"/>
      <c r="N135" s="132"/>
      <c r="O135" s="114"/>
      <c r="P135" s="114"/>
      <c r="Q135" s="132"/>
      <c r="R135" s="114"/>
    </row>
    <row r="136" spans="1:18" ht="120" x14ac:dyDescent="0.2">
      <c r="A136" s="9">
        <v>1381</v>
      </c>
      <c r="B136" s="24" t="s">
        <v>118</v>
      </c>
      <c r="C136" s="9"/>
      <c r="D136" s="11"/>
      <c r="E136" s="12" t="s">
        <v>17</v>
      </c>
      <c r="F136" s="9"/>
      <c r="G136" s="13"/>
      <c r="H136" s="13" t="s">
        <v>17</v>
      </c>
      <c r="I136" s="9"/>
      <c r="J136" s="9"/>
      <c r="K136" s="60"/>
      <c r="L136" s="9"/>
      <c r="M136" s="114"/>
      <c r="N136" s="132"/>
      <c r="O136" s="114"/>
      <c r="P136" s="114"/>
      <c r="Q136" s="132"/>
      <c r="R136" s="114"/>
    </row>
    <row r="137" spans="1:18" ht="120" x14ac:dyDescent="0.2">
      <c r="A137" s="9">
        <v>1382</v>
      </c>
      <c r="B137" s="24" t="s">
        <v>119</v>
      </c>
      <c r="C137" s="9"/>
      <c r="D137" s="11"/>
      <c r="E137" s="12" t="s">
        <v>18</v>
      </c>
      <c r="F137" s="9"/>
      <c r="G137" s="13"/>
      <c r="H137" s="13" t="s">
        <v>18</v>
      </c>
      <c r="I137" s="9"/>
      <c r="J137" s="9"/>
      <c r="K137" s="60"/>
      <c r="L137" s="9"/>
      <c r="M137" s="114"/>
      <c r="N137" s="132"/>
      <c r="O137" s="114"/>
      <c r="P137" s="114"/>
      <c r="Q137" s="132"/>
      <c r="R137" s="114"/>
    </row>
    <row r="138" spans="1:18" ht="38.25" x14ac:dyDescent="0.2">
      <c r="A138" s="6">
        <v>1390</v>
      </c>
      <c r="B138" s="7" t="s">
        <v>120</v>
      </c>
      <c r="C138" s="6">
        <v>7452</v>
      </c>
      <c r="D138" s="112">
        <f>D142</f>
        <v>660.98400000000004</v>
      </c>
      <c r="E138" s="14">
        <f>E142</f>
        <v>660.98400000000004</v>
      </c>
      <c r="F138" s="6" t="str">
        <f>F141</f>
        <v>25000,0</v>
      </c>
      <c r="G138" s="14">
        <f>G142</f>
        <v>0</v>
      </c>
      <c r="H138" s="14">
        <f>H142</f>
        <v>0</v>
      </c>
      <c r="I138" s="6">
        <f>I141</f>
        <v>0</v>
      </c>
      <c r="J138" s="14">
        <f>J142</f>
        <v>55000</v>
      </c>
      <c r="K138" s="98">
        <f>K142</f>
        <v>55000</v>
      </c>
      <c r="L138" s="6">
        <f>L141</f>
        <v>0</v>
      </c>
      <c r="M138" s="124">
        <f t="shared" ref="M138:N138" si="192">M142</f>
        <v>55000</v>
      </c>
      <c r="N138" s="128">
        <f t="shared" si="192"/>
        <v>55000</v>
      </c>
      <c r="O138" s="119">
        <f t="shared" ref="O138" si="193">O141</f>
        <v>0</v>
      </c>
      <c r="P138" s="124">
        <f t="shared" ref="P138:Q138" si="194">P142</f>
        <v>55000</v>
      </c>
      <c r="Q138" s="128">
        <f t="shared" si="194"/>
        <v>55000</v>
      </c>
      <c r="R138" s="119">
        <f t="shared" ref="R138" si="195">R141</f>
        <v>0</v>
      </c>
    </row>
    <row r="139" spans="1:18" x14ac:dyDescent="0.2">
      <c r="A139" s="9"/>
      <c r="B139" s="10" t="s">
        <v>12</v>
      </c>
      <c r="C139" s="9"/>
      <c r="D139" s="11"/>
      <c r="E139" s="12"/>
      <c r="F139" s="9"/>
      <c r="G139" s="13"/>
      <c r="H139" s="13"/>
      <c r="I139" s="9"/>
      <c r="J139" s="9"/>
      <c r="K139" s="60"/>
      <c r="L139" s="9"/>
      <c r="M139" s="114"/>
      <c r="N139" s="132"/>
      <c r="O139" s="114"/>
      <c r="P139" s="114"/>
      <c r="Q139" s="132"/>
      <c r="R139" s="114"/>
    </row>
    <row r="140" spans="1:18" ht="25.5" x14ac:dyDescent="0.2">
      <c r="A140" s="9">
        <v>1391</v>
      </c>
      <c r="B140" s="10" t="s">
        <v>121</v>
      </c>
      <c r="C140" s="9"/>
      <c r="D140" s="11"/>
      <c r="E140" s="13" t="s">
        <v>18</v>
      </c>
      <c r="F140" s="9"/>
      <c r="G140" s="13"/>
      <c r="H140" s="13" t="s">
        <v>18</v>
      </c>
      <c r="I140" s="9"/>
      <c r="J140" s="9"/>
      <c r="K140" s="60"/>
      <c r="L140" s="9"/>
      <c r="M140" s="114"/>
      <c r="N140" s="132"/>
      <c r="O140" s="114"/>
      <c r="P140" s="114"/>
      <c r="Q140" s="132"/>
      <c r="R140" s="114"/>
    </row>
    <row r="141" spans="1:18" ht="25.5" x14ac:dyDescent="0.2">
      <c r="A141" s="9">
        <v>1392</v>
      </c>
      <c r="B141" s="10" t="s">
        <v>122</v>
      </c>
      <c r="C141" s="9"/>
      <c r="D141" s="32" t="s">
        <v>580</v>
      </c>
      <c r="E141" s="13" t="s">
        <v>18</v>
      </c>
      <c r="F141" s="6" t="s">
        <v>580</v>
      </c>
      <c r="G141" s="13"/>
      <c r="H141" s="13" t="s">
        <v>18</v>
      </c>
      <c r="I141" s="9"/>
      <c r="J141" s="9"/>
      <c r="K141" s="60"/>
      <c r="L141" s="9"/>
      <c r="M141" s="114"/>
      <c r="N141" s="132"/>
      <c r="O141" s="114"/>
      <c r="P141" s="114"/>
      <c r="Q141" s="132"/>
      <c r="R141" s="114"/>
    </row>
    <row r="142" spans="1:18" ht="25.5" x14ac:dyDescent="0.2">
      <c r="A142" s="9">
        <v>1393</v>
      </c>
      <c r="B142" s="10" t="s">
        <v>123</v>
      </c>
      <c r="C142" s="9"/>
      <c r="D142" s="14">
        <v>660.98400000000004</v>
      </c>
      <c r="E142" s="14">
        <v>660.98400000000004</v>
      </c>
      <c r="F142" s="33">
        <v>0</v>
      </c>
      <c r="G142" s="13"/>
      <c r="H142" s="13"/>
      <c r="I142" s="9"/>
      <c r="J142" s="17">
        <f>K142</f>
        <v>55000</v>
      </c>
      <c r="K142" s="100">
        <v>55000</v>
      </c>
      <c r="L142" s="9"/>
      <c r="M142" s="17">
        <f t="shared" ref="M142" si="196">N142</f>
        <v>55000</v>
      </c>
      <c r="N142" s="100">
        <v>55000</v>
      </c>
      <c r="O142" s="114"/>
      <c r="P142" s="17">
        <f t="shared" ref="P142" si="197">Q142</f>
        <v>55000</v>
      </c>
      <c r="Q142" s="100">
        <v>55000</v>
      </c>
      <c r="R142" s="114"/>
    </row>
    <row r="143" spans="1:18" x14ac:dyDescent="0.2">
      <c r="A143" s="34"/>
    </row>
    <row r="144" spans="1:18" x14ac:dyDescent="0.2">
      <c r="A144" s="34"/>
    </row>
    <row r="145" spans="1:1" x14ac:dyDescent="0.2">
      <c r="A145" s="34"/>
    </row>
    <row r="146" spans="1:1" x14ac:dyDescent="0.2">
      <c r="A146" s="34"/>
    </row>
    <row r="147" spans="1:1" x14ac:dyDescent="0.2">
      <c r="A147" s="34"/>
    </row>
    <row r="148" spans="1:1" x14ac:dyDescent="0.2">
      <c r="A148" s="34"/>
    </row>
    <row r="149" spans="1:1" x14ac:dyDescent="0.2">
      <c r="A149" s="34"/>
    </row>
    <row r="150" spans="1:1" x14ac:dyDescent="0.2">
      <c r="A150" s="34"/>
    </row>
    <row r="151" spans="1:1" x14ac:dyDescent="0.2">
      <c r="A151" s="34"/>
    </row>
    <row r="152" spans="1:1" x14ac:dyDescent="0.2">
      <c r="A152" s="34"/>
    </row>
  </sheetData>
  <mergeCells count="55">
    <mergeCell ref="A3:R3"/>
    <mergeCell ref="A2:R2"/>
    <mergeCell ref="A1:R1"/>
    <mergeCell ref="I125:I126"/>
    <mergeCell ref="J125:J126"/>
    <mergeCell ref="K125:K126"/>
    <mergeCell ref="P47:P49"/>
    <mergeCell ref="Q47:Q49"/>
    <mergeCell ref="R47:R49"/>
    <mergeCell ref="A125:A126"/>
    <mergeCell ref="C125:C126"/>
    <mergeCell ref="D125:D126"/>
    <mergeCell ref="E125:E126"/>
    <mergeCell ref="F125:F126"/>
    <mergeCell ref="G125:G126"/>
    <mergeCell ref="H125:H126"/>
    <mergeCell ref="O47:O49"/>
    <mergeCell ref="O125:O126"/>
    <mergeCell ref="P125:P126"/>
    <mergeCell ref="Q125:Q126"/>
    <mergeCell ref="R125:R126"/>
    <mergeCell ref="A47:A49"/>
    <mergeCell ref="C47:C49"/>
    <mergeCell ref="D47:D49"/>
    <mergeCell ref="E47:E49"/>
    <mergeCell ref="F47:F49"/>
    <mergeCell ref="G4:I4"/>
    <mergeCell ref="J4:L4"/>
    <mergeCell ref="L125:L126"/>
    <mergeCell ref="M125:M126"/>
    <mergeCell ref="N125:N126"/>
    <mergeCell ref="G47:G49"/>
    <mergeCell ref="H47:H49"/>
    <mergeCell ref="I47:I49"/>
    <mergeCell ref="J47:J49"/>
    <mergeCell ref="K47:K49"/>
    <mergeCell ref="L47:L49"/>
    <mergeCell ref="M47:M49"/>
    <mergeCell ref="N47:N49"/>
    <mergeCell ref="P5:P6"/>
    <mergeCell ref="Q5:R5"/>
    <mergeCell ref="A4:A6"/>
    <mergeCell ref="B4:B6"/>
    <mergeCell ref="C4:C6"/>
    <mergeCell ref="M4:O4"/>
    <mergeCell ref="P4:R4"/>
    <mergeCell ref="D5:D6"/>
    <mergeCell ref="E5:F5"/>
    <mergeCell ref="G5:G6"/>
    <mergeCell ref="H5:I5"/>
    <mergeCell ref="J5:J6"/>
    <mergeCell ref="K5:L5"/>
    <mergeCell ref="M5:M6"/>
    <mergeCell ref="N5:O5"/>
    <mergeCell ref="D4:F4"/>
  </mergeCells>
  <pageMargins left="0" right="0" top="0" bottom="7.874015748031496E-2" header="0.11811023622047245" footer="0.1181102362204724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zoomScale="90" zoomScaleNormal="90" workbookViewId="0">
      <pane xSplit="11685" ySplit="4170" topLeftCell="C43" activePane="bottomRight"/>
      <selection activeCell="H6" sqref="H6:H7"/>
      <selection pane="topRight" activeCell="I6" sqref="I6:J6"/>
      <selection pane="bottomLeft" activeCell="B45" sqref="B45"/>
      <selection pane="bottomRight" activeCell="G54" sqref="G54"/>
    </sheetView>
  </sheetViews>
  <sheetFormatPr defaultColWidth="12.140625" defaultRowHeight="56.25" customHeight="1" x14ac:dyDescent="0.25"/>
  <cols>
    <col min="1" max="2" width="12.28515625" bestFit="1" customWidth="1"/>
    <col min="4" max="4" width="12.28515625" bestFit="1" customWidth="1"/>
    <col min="5" max="6" width="14.5703125" bestFit="1" customWidth="1"/>
    <col min="7" max="7" width="12.28515625" bestFit="1" customWidth="1"/>
    <col min="8" max="9" width="14.5703125" bestFit="1" customWidth="1"/>
    <col min="10" max="10" width="12.28515625" bestFit="1" customWidth="1"/>
    <col min="11" max="11" width="14.5703125" bestFit="1" customWidth="1"/>
    <col min="12" max="12" width="13.140625" bestFit="1" customWidth="1"/>
    <col min="13" max="13" width="12.28515625" bestFit="1" customWidth="1"/>
    <col min="14" max="14" width="14.5703125" bestFit="1" customWidth="1"/>
    <col min="15" max="15" width="13.140625" bestFit="1" customWidth="1"/>
    <col min="16" max="16" width="12.28515625" bestFit="1" customWidth="1"/>
  </cols>
  <sheetData>
    <row r="1" spans="1:19" s="1" customFormat="1" ht="21.75" customHeight="1" x14ac:dyDescent="0.2">
      <c r="A1" s="39" t="s">
        <v>124</v>
      </c>
      <c r="B1" s="40"/>
      <c r="C1" s="40"/>
      <c r="D1" s="40"/>
      <c r="E1" s="41"/>
      <c r="F1" s="42"/>
      <c r="G1" s="40"/>
      <c r="H1" s="38"/>
      <c r="I1" s="38"/>
      <c r="J1" s="37"/>
      <c r="K1" s="37"/>
      <c r="L1" s="104"/>
      <c r="M1" s="37"/>
      <c r="N1" s="37"/>
      <c r="O1" s="104"/>
      <c r="P1" s="37"/>
      <c r="Q1" s="37"/>
      <c r="R1" s="104"/>
      <c r="S1" s="37"/>
    </row>
    <row r="2" spans="1:19" s="1" customFormat="1" ht="18.75" customHeight="1" x14ac:dyDescent="0.2">
      <c r="A2" s="39" t="s">
        <v>125</v>
      </c>
      <c r="B2" s="40"/>
      <c r="C2" s="40"/>
      <c r="D2" s="40"/>
      <c r="E2" s="41"/>
      <c r="F2" s="42"/>
      <c r="G2" s="40"/>
      <c r="H2" s="38"/>
      <c r="I2" s="38"/>
      <c r="J2" s="37"/>
      <c r="K2" s="37"/>
      <c r="L2" s="104"/>
      <c r="M2" s="37"/>
      <c r="N2" s="37"/>
      <c r="O2" s="104"/>
      <c r="P2" s="37"/>
      <c r="Q2" s="37"/>
      <c r="R2" s="104"/>
      <c r="S2" s="37"/>
    </row>
    <row r="3" spans="1:19" s="1" customFormat="1" ht="17.25" hidden="1" customHeight="1" x14ac:dyDescent="0.2">
      <c r="A3" s="43"/>
      <c r="B3" s="40"/>
      <c r="C3" s="40"/>
      <c r="D3" s="40"/>
      <c r="E3" s="41"/>
      <c r="F3" s="42"/>
      <c r="G3" s="40"/>
      <c r="H3" s="38"/>
      <c r="I3" s="38"/>
      <c r="J3" s="37"/>
      <c r="K3" s="37"/>
      <c r="L3" s="104"/>
      <c r="M3" s="37"/>
      <c r="N3" s="37"/>
      <c r="O3" s="104"/>
      <c r="P3" s="37"/>
      <c r="Q3" s="37"/>
      <c r="R3" s="104"/>
      <c r="S3" s="37"/>
    </row>
    <row r="4" spans="1:19" s="1" customFormat="1" ht="20.25" customHeight="1" x14ac:dyDescent="0.2">
      <c r="A4" s="43" t="s">
        <v>126</v>
      </c>
      <c r="B4" s="40"/>
      <c r="C4" s="40"/>
      <c r="D4" s="40"/>
      <c r="E4" s="41"/>
      <c r="F4" s="42"/>
      <c r="G4" s="40"/>
      <c r="H4" s="38"/>
      <c r="I4" s="38"/>
      <c r="J4" s="37"/>
      <c r="K4" s="37"/>
      <c r="L4" s="104"/>
      <c r="M4" s="37"/>
      <c r="N4" s="37"/>
      <c r="O4" s="104"/>
      <c r="P4" s="37"/>
      <c r="Q4" s="37"/>
      <c r="R4" s="104"/>
      <c r="S4" s="37"/>
    </row>
    <row r="5" spans="1:19" s="1" customFormat="1" ht="26.25" customHeight="1" x14ac:dyDescent="0.2">
      <c r="A5" s="178" t="s">
        <v>3</v>
      </c>
      <c r="B5" s="177" t="s">
        <v>4</v>
      </c>
      <c r="C5" s="191" t="s">
        <v>612</v>
      </c>
      <c r="D5" s="178" t="s">
        <v>576</v>
      </c>
      <c r="E5" s="179" t="s">
        <v>602</v>
      </c>
      <c r="F5" s="179"/>
      <c r="G5" s="179"/>
      <c r="H5" s="179" t="s">
        <v>603</v>
      </c>
      <c r="I5" s="179"/>
      <c r="J5" s="179"/>
      <c r="K5" s="179" t="s">
        <v>604</v>
      </c>
      <c r="L5" s="179"/>
      <c r="M5" s="179"/>
      <c r="N5" s="179" t="s">
        <v>605</v>
      </c>
      <c r="O5" s="179"/>
      <c r="P5" s="179"/>
      <c r="Q5" s="179" t="s">
        <v>606</v>
      </c>
      <c r="R5" s="179"/>
      <c r="S5" s="179"/>
    </row>
    <row r="6" spans="1:19" s="1" customFormat="1" ht="26.25" customHeight="1" x14ac:dyDescent="0.2">
      <c r="A6" s="178"/>
      <c r="B6" s="177"/>
      <c r="C6" s="192"/>
      <c r="D6" s="178"/>
      <c r="E6" s="180" t="s">
        <v>11</v>
      </c>
      <c r="F6" s="177" t="s">
        <v>12</v>
      </c>
      <c r="G6" s="177"/>
      <c r="H6" s="181" t="s">
        <v>11</v>
      </c>
      <c r="I6" s="177" t="s">
        <v>12</v>
      </c>
      <c r="J6" s="177"/>
      <c r="K6" s="177" t="s">
        <v>11</v>
      </c>
      <c r="L6" s="177" t="s">
        <v>12</v>
      </c>
      <c r="M6" s="177"/>
      <c r="N6" s="177" t="s">
        <v>11</v>
      </c>
      <c r="O6" s="177" t="s">
        <v>12</v>
      </c>
      <c r="P6" s="177"/>
      <c r="Q6" s="177" t="s">
        <v>11</v>
      </c>
      <c r="R6" s="177" t="s">
        <v>12</v>
      </c>
      <c r="S6" s="177"/>
    </row>
    <row r="7" spans="1:19" s="1" customFormat="1" ht="26.25" customHeight="1" x14ac:dyDescent="0.2">
      <c r="A7" s="178"/>
      <c r="B7" s="177"/>
      <c r="C7" s="193"/>
      <c r="D7" s="178"/>
      <c r="E7" s="180"/>
      <c r="F7" s="117" t="s">
        <v>13</v>
      </c>
      <c r="G7" s="133" t="s">
        <v>14</v>
      </c>
      <c r="H7" s="181"/>
      <c r="I7" s="117" t="s">
        <v>13</v>
      </c>
      <c r="J7" s="133" t="s">
        <v>14</v>
      </c>
      <c r="K7" s="177"/>
      <c r="L7" s="95" t="s">
        <v>13</v>
      </c>
      <c r="M7" s="133" t="s">
        <v>14</v>
      </c>
      <c r="N7" s="177"/>
      <c r="O7" s="95" t="s">
        <v>13</v>
      </c>
      <c r="P7" s="133" t="s">
        <v>14</v>
      </c>
      <c r="Q7" s="177"/>
      <c r="R7" s="95" t="s">
        <v>13</v>
      </c>
      <c r="S7" s="133" t="s">
        <v>14</v>
      </c>
    </row>
    <row r="8" spans="1:19" s="5" customFormat="1" ht="11.25" customHeight="1" x14ac:dyDescent="0.2">
      <c r="A8" s="4">
        <v>1</v>
      </c>
      <c r="B8" s="4">
        <v>2</v>
      </c>
      <c r="C8" s="4"/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96">
        <v>11</v>
      </c>
      <c r="M8" s="4">
        <v>12</v>
      </c>
      <c r="N8" s="4">
        <v>10</v>
      </c>
      <c r="O8" s="96">
        <v>11</v>
      </c>
      <c r="P8" s="4">
        <v>12</v>
      </c>
      <c r="Q8" s="4">
        <v>10</v>
      </c>
      <c r="R8" s="96">
        <v>11</v>
      </c>
      <c r="S8" s="4">
        <v>12</v>
      </c>
    </row>
    <row r="9" spans="1:19" s="1" customFormat="1" ht="26.25" customHeight="1" x14ac:dyDescent="0.2">
      <c r="A9" s="119">
        <v>1000</v>
      </c>
      <c r="B9" s="7" t="s">
        <v>15</v>
      </c>
      <c r="C9" s="7"/>
      <c r="D9" s="119"/>
      <c r="E9" s="120">
        <f>E11+E55+E82</f>
        <v>1348342.1189999999</v>
      </c>
      <c r="F9" s="120">
        <f>F11+F55+F82</f>
        <v>1348342.1189999999</v>
      </c>
      <c r="G9" s="120">
        <v>25000</v>
      </c>
      <c r="H9" s="120">
        <f>H11+H55+H82</f>
        <v>1375048</v>
      </c>
      <c r="I9" s="120">
        <f>I11+I55+I82</f>
        <v>1359999</v>
      </c>
      <c r="J9" s="120"/>
      <c r="K9" s="120">
        <f>L9</f>
        <v>1445000.0000000002</v>
      </c>
      <c r="L9" s="125">
        <f>L11+L55+L82</f>
        <v>1445000.0000000002</v>
      </c>
      <c r="M9" s="120"/>
      <c r="N9" s="120">
        <f t="shared" ref="N9" si="0">O9</f>
        <v>1445000.0000000002</v>
      </c>
      <c r="O9" s="125">
        <f t="shared" ref="O9" si="1">O11+O55+O82</f>
        <v>1445000.0000000002</v>
      </c>
      <c r="P9" s="120"/>
      <c r="Q9" s="120">
        <f t="shared" ref="Q9" si="2">R9</f>
        <v>1445000.0000000002</v>
      </c>
      <c r="R9" s="125">
        <f t="shared" ref="R9" si="3">R11+R55+R82</f>
        <v>1445000.0000000002</v>
      </c>
      <c r="S9" s="120"/>
    </row>
    <row r="10" spans="1:19" s="1" customFormat="1" ht="26.25" customHeight="1" x14ac:dyDescent="0.2">
      <c r="A10" s="114"/>
      <c r="B10" s="10" t="s">
        <v>12</v>
      </c>
      <c r="C10" s="10"/>
      <c r="D10" s="114"/>
      <c r="E10" s="122"/>
      <c r="F10" s="123"/>
      <c r="G10" s="114"/>
      <c r="H10" s="115"/>
      <c r="I10" s="115"/>
      <c r="J10" s="114"/>
      <c r="K10" s="114"/>
      <c r="L10" s="132"/>
      <c r="M10" s="114"/>
      <c r="N10" s="114"/>
      <c r="O10" s="132"/>
      <c r="P10" s="114"/>
      <c r="Q10" s="114"/>
      <c r="R10" s="132"/>
      <c r="S10" s="114"/>
    </row>
    <row r="11" spans="1:19" s="1" customFormat="1" ht="26.25" customHeight="1" x14ac:dyDescent="0.2">
      <c r="A11" s="119">
        <v>1100</v>
      </c>
      <c r="B11" s="7" t="s">
        <v>16</v>
      </c>
      <c r="C11" s="7"/>
      <c r="D11" s="119">
        <v>7100</v>
      </c>
      <c r="E11" s="124">
        <f>E13+E18+E21+E42</f>
        <v>290904.41700000002</v>
      </c>
      <c r="F11" s="124">
        <f>F13+F18+F21+F42</f>
        <v>290904.41700000002</v>
      </c>
      <c r="G11" s="119" t="s">
        <v>17</v>
      </c>
      <c r="H11" s="124">
        <f>H13+H18+H21+H42</f>
        <v>290270</v>
      </c>
      <c r="I11" s="120">
        <v>290270</v>
      </c>
      <c r="J11" s="119" t="s">
        <v>17</v>
      </c>
      <c r="K11" s="124">
        <f>K13+K18+K21+K42</f>
        <v>341522.9</v>
      </c>
      <c r="L11" s="97">
        <f>L13+L18+L21+L42</f>
        <v>341522.9</v>
      </c>
      <c r="M11" s="119" t="s">
        <v>18</v>
      </c>
      <c r="N11" s="124">
        <f t="shared" ref="N11:O11" si="4">N13+N18+N21+N42</f>
        <v>341522.9</v>
      </c>
      <c r="O11" s="97">
        <f t="shared" si="4"/>
        <v>341522.9</v>
      </c>
      <c r="P11" s="119" t="s">
        <v>18</v>
      </c>
      <c r="Q11" s="124">
        <f t="shared" ref="Q11:R11" si="5">Q13+Q18+Q21+Q42</f>
        <v>341522.9</v>
      </c>
      <c r="R11" s="97">
        <f t="shared" si="5"/>
        <v>341522.9</v>
      </c>
      <c r="S11" s="119" t="s">
        <v>18</v>
      </c>
    </row>
    <row r="12" spans="1:19" s="1" customFormat="1" ht="26.25" customHeight="1" x14ac:dyDescent="0.2">
      <c r="A12" s="114"/>
      <c r="B12" s="10" t="s">
        <v>12</v>
      </c>
      <c r="C12" s="10"/>
      <c r="D12" s="114"/>
      <c r="E12" s="122"/>
      <c r="F12" s="123"/>
      <c r="G12" s="114"/>
      <c r="H12" s="115"/>
      <c r="I12" s="115"/>
      <c r="J12" s="114"/>
      <c r="K12" s="16"/>
      <c r="L12" s="132"/>
      <c r="M12" s="114"/>
      <c r="N12" s="16"/>
      <c r="O12" s="132"/>
      <c r="P12" s="114"/>
      <c r="Q12" s="16"/>
      <c r="R12" s="132"/>
      <c r="S12" s="114"/>
    </row>
    <row r="13" spans="1:19" s="1" customFormat="1" ht="26.25" customHeight="1" x14ac:dyDescent="0.2">
      <c r="A13" s="119">
        <v>1110</v>
      </c>
      <c r="B13" s="7" t="s">
        <v>577</v>
      </c>
      <c r="C13" s="7"/>
      <c r="D13" s="119">
        <v>7131</v>
      </c>
      <c r="E13" s="124">
        <f>E15+E16+E17</f>
        <v>100818.22200000001</v>
      </c>
      <c r="F13" s="124">
        <f>E13</f>
        <v>100818.22200000001</v>
      </c>
      <c r="G13" s="119" t="s">
        <v>18</v>
      </c>
      <c r="H13" s="124">
        <f>H15+H16+H17</f>
        <v>104400</v>
      </c>
      <c r="I13" s="120">
        <v>104400</v>
      </c>
      <c r="J13" s="119" t="s">
        <v>18</v>
      </c>
      <c r="K13" s="124">
        <f>K15+K16+K17</f>
        <v>134762</v>
      </c>
      <c r="L13" s="128">
        <f>L15+L16+L17</f>
        <v>134762</v>
      </c>
      <c r="M13" s="119" t="s">
        <v>18</v>
      </c>
      <c r="N13" s="124">
        <f t="shared" ref="N13:O13" si="6">N15+N16+N17</f>
        <v>134762</v>
      </c>
      <c r="O13" s="128">
        <f t="shared" si="6"/>
        <v>134762</v>
      </c>
      <c r="P13" s="119" t="s">
        <v>18</v>
      </c>
      <c r="Q13" s="124">
        <f t="shared" ref="Q13:R13" si="7">Q15+Q16+Q17</f>
        <v>134762</v>
      </c>
      <c r="R13" s="128">
        <f t="shared" si="7"/>
        <v>134762</v>
      </c>
      <c r="S13" s="119" t="s">
        <v>18</v>
      </c>
    </row>
    <row r="14" spans="1:19" s="1" customFormat="1" ht="26.25" customHeight="1" x14ac:dyDescent="0.2">
      <c r="A14" s="114"/>
      <c r="B14" s="10" t="s">
        <v>12</v>
      </c>
      <c r="C14" s="10"/>
      <c r="D14" s="114"/>
      <c r="E14" s="122"/>
      <c r="F14" s="123"/>
      <c r="G14" s="114"/>
      <c r="H14" s="115"/>
      <c r="I14" s="115"/>
      <c r="J14" s="114"/>
      <c r="K14" s="114"/>
      <c r="L14" s="132"/>
      <c r="M14" s="114"/>
      <c r="N14" s="114"/>
      <c r="O14" s="132"/>
      <c r="P14" s="114"/>
      <c r="Q14" s="114"/>
      <c r="R14" s="132"/>
      <c r="S14" s="114"/>
    </row>
    <row r="15" spans="1:19" s="1" customFormat="1" ht="26.25" customHeight="1" x14ac:dyDescent="0.2">
      <c r="A15" s="114">
        <v>1111</v>
      </c>
      <c r="B15" s="10" t="s">
        <v>19</v>
      </c>
      <c r="C15" s="10"/>
      <c r="D15" s="114"/>
      <c r="E15" s="122">
        <f>F15</f>
        <v>26361.902999999998</v>
      </c>
      <c r="F15" s="123">
        <v>26361.902999999998</v>
      </c>
      <c r="G15" s="114" t="s">
        <v>18</v>
      </c>
      <c r="H15" s="123" t="str">
        <f>I15</f>
        <v>18000,0</v>
      </c>
      <c r="I15" s="115" t="s">
        <v>581</v>
      </c>
      <c r="J15" s="114" t="s">
        <v>18</v>
      </c>
      <c r="K15" s="134">
        <f>L15</f>
        <v>17900</v>
      </c>
      <c r="L15" s="134">
        <v>17900</v>
      </c>
      <c r="M15" s="114" t="s">
        <v>18</v>
      </c>
      <c r="N15" s="134">
        <f t="shared" ref="N15" si="8">O15</f>
        <v>17900</v>
      </c>
      <c r="O15" s="134">
        <v>17900</v>
      </c>
      <c r="P15" s="114" t="s">
        <v>18</v>
      </c>
      <c r="Q15" s="134">
        <f t="shared" ref="Q15" si="9">R15</f>
        <v>17900</v>
      </c>
      <c r="R15" s="134">
        <v>17900</v>
      </c>
      <c r="S15" s="114" t="s">
        <v>18</v>
      </c>
    </row>
    <row r="16" spans="1:19" s="1" customFormat="1" ht="26.25" customHeight="1" x14ac:dyDescent="0.2">
      <c r="A16" s="114">
        <v>1112</v>
      </c>
      <c r="B16" s="10" t="s">
        <v>20</v>
      </c>
      <c r="C16" s="10"/>
      <c r="D16" s="114"/>
      <c r="E16" s="122">
        <f>F16</f>
        <v>16646.962</v>
      </c>
      <c r="F16" s="123">
        <v>16646.962</v>
      </c>
      <c r="G16" s="114" t="s">
        <v>18</v>
      </c>
      <c r="H16" s="123" t="str">
        <f>I16</f>
        <v>18500,0</v>
      </c>
      <c r="I16" s="115" t="s">
        <v>582</v>
      </c>
      <c r="J16" s="114" t="s">
        <v>18</v>
      </c>
      <c r="K16" s="134">
        <f>L16</f>
        <v>24500</v>
      </c>
      <c r="L16" s="134">
        <v>24500</v>
      </c>
      <c r="M16" s="114" t="s">
        <v>18</v>
      </c>
      <c r="N16" s="134">
        <f t="shared" ref="N16" si="10">O16</f>
        <v>24500</v>
      </c>
      <c r="O16" s="134">
        <v>24500</v>
      </c>
      <c r="P16" s="114" t="s">
        <v>18</v>
      </c>
      <c r="Q16" s="134">
        <f t="shared" ref="Q16" si="11">R16</f>
        <v>24500</v>
      </c>
      <c r="R16" s="134">
        <v>24500</v>
      </c>
      <c r="S16" s="114" t="s">
        <v>18</v>
      </c>
    </row>
    <row r="17" spans="1:19" s="1" customFormat="1" ht="26.25" customHeight="1" x14ac:dyDescent="0.2">
      <c r="A17" s="114">
        <v>1113</v>
      </c>
      <c r="B17" s="107" t="s">
        <v>21</v>
      </c>
      <c r="C17" s="107"/>
      <c r="D17" s="114"/>
      <c r="E17" s="122">
        <f>F17</f>
        <v>57809.357000000004</v>
      </c>
      <c r="F17" s="123">
        <v>57809.357000000004</v>
      </c>
      <c r="G17" s="114" t="s">
        <v>18</v>
      </c>
      <c r="H17" s="123" t="str">
        <f>I17</f>
        <v>67900,0</v>
      </c>
      <c r="I17" s="115" t="s">
        <v>583</v>
      </c>
      <c r="J17" s="114" t="s">
        <v>18</v>
      </c>
      <c r="K17" s="134">
        <f>L17</f>
        <v>92362</v>
      </c>
      <c r="L17" s="134">
        <v>92362</v>
      </c>
      <c r="M17" s="114" t="s">
        <v>18</v>
      </c>
      <c r="N17" s="134">
        <f t="shared" ref="N17" si="12">O17</f>
        <v>92362</v>
      </c>
      <c r="O17" s="134">
        <v>92362</v>
      </c>
      <c r="P17" s="114" t="s">
        <v>18</v>
      </c>
      <c r="Q17" s="134">
        <f t="shared" ref="Q17" si="13">R17</f>
        <v>92362</v>
      </c>
      <c r="R17" s="134">
        <v>92362</v>
      </c>
      <c r="S17" s="114" t="s">
        <v>18</v>
      </c>
    </row>
    <row r="18" spans="1:19" s="1" customFormat="1" ht="26.25" customHeight="1" x14ac:dyDescent="0.2">
      <c r="A18" s="119">
        <v>1120</v>
      </c>
      <c r="B18" s="7" t="s">
        <v>22</v>
      </c>
      <c r="C18" s="7"/>
      <c r="D18" s="119">
        <v>7136</v>
      </c>
      <c r="E18" s="124">
        <f t="shared" ref="E18:M18" si="14">E20</f>
        <v>167428.57399999999</v>
      </c>
      <c r="F18" s="124">
        <f t="shared" si="14"/>
        <v>167428.57399999999</v>
      </c>
      <c r="G18" s="124" t="str">
        <f t="shared" si="14"/>
        <v>X </v>
      </c>
      <c r="H18" s="124">
        <f t="shared" si="14"/>
        <v>165480</v>
      </c>
      <c r="I18" s="124">
        <f t="shared" si="14"/>
        <v>165480</v>
      </c>
      <c r="J18" s="124" t="str">
        <f t="shared" si="14"/>
        <v>X </v>
      </c>
      <c r="K18" s="124">
        <f t="shared" si="14"/>
        <v>183940.9</v>
      </c>
      <c r="L18" s="128">
        <f t="shared" si="14"/>
        <v>183940.9</v>
      </c>
      <c r="M18" s="124" t="str">
        <f t="shared" si="14"/>
        <v>X </v>
      </c>
      <c r="N18" s="124">
        <f t="shared" ref="N18:S18" si="15">N20</f>
        <v>183940.9</v>
      </c>
      <c r="O18" s="128">
        <f t="shared" si="15"/>
        <v>183940.9</v>
      </c>
      <c r="P18" s="124" t="str">
        <f t="shared" si="15"/>
        <v>X </v>
      </c>
      <c r="Q18" s="124">
        <f t="shared" si="15"/>
        <v>183940.9</v>
      </c>
      <c r="R18" s="128">
        <f t="shared" si="15"/>
        <v>183940.9</v>
      </c>
      <c r="S18" s="124" t="str">
        <f t="shared" si="15"/>
        <v>X </v>
      </c>
    </row>
    <row r="19" spans="1:19" s="1" customFormat="1" ht="26.25" customHeight="1" x14ac:dyDescent="0.2">
      <c r="A19" s="114"/>
      <c r="B19" s="10" t="s">
        <v>12</v>
      </c>
      <c r="C19" s="10"/>
      <c r="D19" s="114"/>
      <c r="E19" s="122"/>
      <c r="F19" s="123"/>
      <c r="G19" s="114"/>
      <c r="H19" s="115"/>
      <c r="I19" s="115"/>
      <c r="J19" s="114"/>
      <c r="K19" s="114"/>
      <c r="L19" s="132"/>
      <c r="M19" s="114"/>
      <c r="N19" s="114"/>
      <c r="O19" s="132"/>
      <c r="P19" s="114"/>
      <c r="Q19" s="114"/>
      <c r="R19" s="132"/>
      <c r="S19" s="114"/>
    </row>
    <row r="20" spans="1:19" s="1" customFormat="1" ht="26.25" customHeight="1" x14ac:dyDescent="0.2">
      <c r="A20" s="114">
        <v>1121</v>
      </c>
      <c r="B20" s="10" t="s">
        <v>23</v>
      </c>
      <c r="C20" s="10"/>
      <c r="D20" s="114"/>
      <c r="E20" s="123">
        <f>F20</f>
        <v>167428.57399999999</v>
      </c>
      <c r="F20" s="123">
        <v>167428.57399999999</v>
      </c>
      <c r="G20" s="114" t="s">
        <v>18</v>
      </c>
      <c r="H20" s="123">
        <f>I20</f>
        <v>165480</v>
      </c>
      <c r="I20" s="123">
        <v>165480</v>
      </c>
      <c r="J20" s="114" t="s">
        <v>18</v>
      </c>
      <c r="K20" s="123">
        <f>L20</f>
        <v>183940.9</v>
      </c>
      <c r="L20" s="134">
        <v>183940.9</v>
      </c>
      <c r="M20" s="114" t="s">
        <v>18</v>
      </c>
      <c r="N20" s="123">
        <f t="shared" ref="N20" si="16">O20</f>
        <v>183940.9</v>
      </c>
      <c r="O20" s="134">
        <v>183940.9</v>
      </c>
      <c r="P20" s="114" t="s">
        <v>18</v>
      </c>
      <c r="Q20" s="123">
        <f t="shared" ref="Q20" si="17">R20</f>
        <v>183940.9</v>
      </c>
      <c r="R20" s="134">
        <v>183940.9</v>
      </c>
      <c r="S20" s="114" t="s">
        <v>18</v>
      </c>
    </row>
    <row r="21" spans="1:19" s="1" customFormat="1" ht="26.25" customHeight="1" x14ac:dyDescent="0.2">
      <c r="A21" s="119">
        <v>1130</v>
      </c>
      <c r="B21" s="7" t="s">
        <v>24</v>
      </c>
      <c r="C21" s="7"/>
      <c r="D21" s="119">
        <v>7145</v>
      </c>
      <c r="E21" s="124">
        <f>E23+E24+E25+E26+E27+E28+E29+E30+E31+E32+E33+E34+E35+E36+E37+E38+E39+E40+E41</f>
        <v>13961.981</v>
      </c>
      <c r="F21" s="124">
        <f>F23+F24+F25+F26+F27+F28+F29+F30+F31+F32+F33+F34+F35+F36+F37+F38+F39+F40+F41</f>
        <v>13961.981</v>
      </c>
      <c r="G21" s="119" t="s">
        <v>18</v>
      </c>
      <c r="H21" s="124">
        <f>H23+H24+H25+H26+H27+H28+H29+H30+H31+H32+H33+H34+H35+H36+H37+H38+H39+H40+H41</f>
        <v>14390</v>
      </c>
      <c r="I21" s="124">
        <f>I23+I24+I25+I26+I27+I28+I29+I30+I31+I32+I33+I34+I35+I36+I37+I38+I39+I40+I41</f>
        <v>14390</v>
      </c>
      <c r="J21" s="119" t="s">
        <v>18</v>
      </c>
      <c r="K21" s="124">
        <f>K23+K24+K25+K26+K27+K28+K29+K30+K31+K32+K33+K34+K35+K36+K37+K38+K39+K40+K41</f>
        <v>14820</v>
      </c>
      <c r="L21" s="128">
        <f>L23+L24+L25+L26+L27+L28+L29+L30+L31+L32+L33+L34+L35+L36+L37+L38+L39+L40+L41</f>
        <v>14820</v>
      </c>
      <c r="M21" s="119" t="s">
        <v>18</v>
      </c>
      <c r="N21" s="124">
        <f t="shared" ref="N21:O21" si="18">N23+N24+N25+N26+N27+N28+N29+N30+N31+N32+N33+N34+N35+N36+N37+N38+N39+N40+N41</f>
        <v>14820</v>
      </c>
      <c r="O21" s="128">
        <f t="shared" si="18"/>
        <v>14820</v>
      </c>
      <c r="P21" s="119" t="s">
        <v>18</v>
      </c>
      <c r="Q21" s="124">
        <f t="shared" ref="Q21:R21" si="19">Q23+Q24+Q25+Q26+Q27+Q28+Q29+Q30+Q31+Q32+Q33+Q34+Q35+Q36+Q37+Q38+Q39+Q40+Q41</f>
        <v>14820</v>
      </c>
      <c r="R21" s="128">
        <f t="shared" si="19"/>
        <v>14820</v>
      </c>
      <c r="S21" s="119" t="s">
        <v>18</v>
      </c>
    </row>
    <row r="22" spans="1:19" s="1" customFormat="1" ht="26.25" customHeight="1" x14ac:dyDescent="0.2">
      <c r="A22" s="114"/>
      <c r="B22" s="10" t="s">
        <v>12</v>
      </c>
      <c r="C22" s="10"/>
      <c r="D22" s="114"/>
      <c r="E22" s="122"/>
      <c r="F22" s="123"/>
      <c r="G22" s="114"/>
      <c r="H22" s="123"/>
      <c r="I22" s="115"/>
      <c r="J22" s="114"/>
      <c r="K22" s="123"/>
      <c r="L22" s="132"/>
      <c r="M22" s="114"/>
      <c r="N22" s="123"/>
      <c r="O22" s="132"/>
      <c r="P22" s="114"/>
      <c r="Q22" s="123"/>
      <c r="R22" s="132"/>
      <c r="S22" s="114"/>
    </row>
    <row r="23" spans="1:19" s="1" customFormat="1" ht="26.25" customHeight="1" x14ac:dyDescent="0.2">
      <c r="A23" s="114">
        <v>11301</v>
      </c>
      <c r="B23" s="10" t="s">
        <v>25</v>
      </c>
      <c r="C23" s="10"/>
      <c r="D23" s="114"/>
      <c r="E23" s="18">
        <f t="shared" ref="E23:E41" si="20">F23</f>
        <v>2160</v>
      </c>
      <c r="F23" s="123">
        <v>2160</v>
      </c>
      <c r="G23" s="114" t="s">
        <v>18</v>
      </c>
      <c r="H23" s="123" t="str">
        <f t="shared" ref="H23:H41" si="21">I23</f>
        <v>1000,0</v>
      </c>
      <c r="I23" s="115" t="s">
        <v>584</v>
      </c>
      <c r="J23" s="114" t="s">
        <v>18</v>
      </c>
      <c r="K23" s="123">
        <f t="shared" ref="K23:K41" si="22">L23</f>
        <v>1800</v>
      </c>
      <c r="L23" s="100">
        <v>1800</v>
      </c>
      <c r="M23" s="114" t="s">
        <v>18</v>
      </c>
      <c r="N23" s="123">
        <f t="shared" ref="N23" si="23">O23</f>
        <v>1800</v>
      </c>
      <c r="O23" s="100">
        <v>1800</v>
      </c>
      <c r="P23" s="114" t="s">
        <v>18</v>
      </c>
      <c r="Q23" s="123">
        <f t="shared" ref="Q23" si="24">R23</f>
        <v>1800</v>
      </c>
      <c r="R23" s="100">
        <v>1800</v>
      </c>
      <c r="S23" s="114" t="s">
        <v>18</v>
      </c>
    </row>
    <row r="24" spans="1:19" s="1" customFormat="1" ht="26.25" customHeight="1" x14ac:dyDescent="0.2">
      <c r="A24" s="114">
        <v>11302</v>
      </c>
      <c r="B24" s="10" t="s">
        <v>26</v>
      </c>
      <c r="C24" s="10"/>
      <c r="D24" s="114"/>
      <c r="E24" s="122">
        <f t="shared" si="20"/>
        <v>0</v>
      </c>
      <c r="F24" s="123">
        <v>0</v>
      </c>
      <c r="G24" s="114" t="s">
        <v>18</v>
      </c>
      <c r="H24" s="123" t="str">
        <f t="shared" si="21"/>
        <v>50,0</v>
      </c>
      <c r="I24" s="115" t="s">
        <v>586</v>
      </c>
      <c r="J24" s="114" t="s">
        <v>18</v>
      </c>
      <c r="K24" s="123">
        <f t="shared" si="22"/>
        <v>50</v>
      </c>
      <c r="L24" s="100">
        <v>50</v>
      </c>
      <c r="M24" s="114" t="s">
        <v>18</v>
      </c>
      <c r="N24" s="123">
        <f t="shared" ref="N24" si="25">O24</f>
        <v>50</v>
      </c>
      <c r="O24" s="100">
        <v>50</v>
      </c>
      <c r="P24" s="114" t="s">
        <v>18</v>
      </c>
      <c r="Q24" s="123">
        <f t="shared" ref="Q24" si="26">R24</f>
        <v>50</v>
      </c>
      <c r="R24" s="100">
        <v>50</v>
      </c>
      <c r="S24" s="114" t="s">
        <v>18</v>
      </c>
    </row>
    <row r="25" spans="1:19" s="1" customFormat="1" ht="26.25" customHeight="1" x14ac:dyDescent="0.2">
      <c r="A25" s="114">
        <v>11303</v>
      </c>
      <c r="B25" s="10" t="s">
        <v>27</v>
      </c>
      <c r="C25" s="10"/>
      <c r="D25" s="114"/>
      <c r="E25" s="122">
        <f t="shared" si="20"/>
        <v>0</v>
      </c>
      <c r="F25" s="123">
        <v>0</v>
      </c>
      <c r="G25" s="114" t="s">
        <v>18</v>
      </c>
      <c r="H25" s="123" t="str">
        <f t="shared" si="21"/>
        <v>50,0</v>
      </c>
      <c r="I25" s="115" t="s">
        <v>586</v>
      </c>
      <c r="J25" s="114" t="s">
        <v>18</v>
      </c>
      <c r="K25" s="123">
        <f t="shared" si="22"/>
        <v>50</v>
      </c>
      <c r="L25" s="100">
        <v>50</v>
      </c>
      <c r="M25" s="114" t="s">
        <v>18</v>
      </c>
      <c r="N25" s="123">
        <f t="shared" ref="N25" si="27">O25</f>
        <v>50</v>
      </c>
      <c r="O25" s="100">
        <v>50</v>
      </c>
      <c r="P25" s="114" t="s">
        <v>18</v>
      </c>
      <c r="Q25" s="123">
        <f t="shared" ref="Q25" si="28">R25</f>
        <v>50</v>
      </c>
      <c r="R25" s="100">
        <v>50</v>
      </c>
      <c r="S25" s="114" t="s">
        <v>18</v>
      </c>
    </row>
    <row r="26" spans="1:19" s="1" customFormat="1" ht="26.25" customHeight="1" x14ac:dyDescent="0.2">
      <c r="A26" s="114">
        <v>11304</v>
      </c>
      <c r="B26" s="19" t="s">
        <v>585</v>
      </c>
      <c r="C26" s="19"/>
      <c r="D26" s="114"/>
      <c r="E26" s="122">
        <f t="shared" si="20"/>
        <v>1971.2</v>
      </c>
      <c r="F26" s="123">
        <v>1971.2</v>
      </c>
      <c r="G26" s="114" t="s">
        <v>18</v>
      </c>
      <c r="H26" s="123">
        <f t="shared" si="21"/>
        <v>2000</v>
      </c>
      <c r="I26" s="20">
        <v>2000</v>
      </c>
      <c r="J26" s="114" t="s">
        <v>18</v>
      </c>
      <c r="K26" s="123">
        <f t="shared" si="22"/>
        <v>2100</v>
      </c>
      <c r="L26" s="101">
        <v>2100</v>
      </c>
      <c r="M26" s="114" t="s">
        <v>18</v>
      </c>
      <c r="N26" s="123">
        <f t="shared" ref="N26" si="29">O26</f>
        <v>2100</v>
      </c>
      <c r="O26" s="101">
        <v>2100</v>
      </c>
      <c r="P26" s="114" t="s">
        <v>18</v>
      </c>
      <c r="Q26" s="123">
        <f t="shared" ref="Q26" si="30">R26</f>
        <v>2100</v>
      </c>
      <c r="R26" s="101">
        <v>2100</v>
      </c>
      <c r="S26" s="114" t="s">
        <v>18</v>
      </c>
    </row>
    <row r="27" spans="1:19" s="1" customFormat="1" ht="26.25" customHeight="1" x14ac:dyDescent="0.2">
      <c r="A27" s="114">
        <v>11305</v>
      </c>
      <c r="B27" s="10" t="s">
        <v>28</v>
      </c>
      <c r="C27" s="10"/>
      <c r="D27" s="114"/>
      <c r="E27" s="122">
        <f t="shared" si="20"/>
        <v>210</v>
      </c>
      <c r="F27" s="123">
        <v>210</v>
      </c>
      <c r="G27" s="114" t="s">
        <v>18</v>
      </c>
      <c r="H27" s="123">
        <f t="shared" si="21"/>
        <v>240</v>
      </c>
      <c r="I27" s="115">
        <v>240</v>
      </c>
      <c r="J27" s="114" t="s">
        <v>18</v>
      </c>
      <c r="K27" s="123">
        <f t="shared" si="22"/>
        <v>270</v>
      </c>
      <c r="L27" s="100">
        <v>270</v>
      </c>
      <c r="M27" s="114" t="s">
        <v>18</v>
      </c>
      <c r="N27" s="123">
        <f t="shared" ref="N27" si="31">O27</f>
        <v>270</v>
      </c>
      <c r="O27" s="100">
        <v>270</v>
      </c>
      <c r="P27" s="114" t="s">
        <v>18</v>
      </c>
      <c r="Q27" s="123">
        <f t="shared" ref="Q27" si="32">R27</f>
        <v>270</v>
      </c>
      <c r="R27" s="100">
        <v>270</v>
      </c>
      <c r="S27" s="114" t="s">
        <v>18</v>
      </c>
    </row>
    <row r="28" spans="1:19" s="1" customFormat="1" ht="26.25" customHeight="1" x14ac:dyDescent="0.2">
      <c r="A28" s="114">
        <v>11306</v>
      </c>
      <c r="B28" s="10" t="s">
        <v>29</v>
      </c>
      <c r="C28" s="10"/>
      <c r="D28" s="114"/>
      <c r="E28" s="122">
        <f t="shared" si="20"/>
        <v>150</v>
      </c>
      <c r="F28" s="123">
        <v>150</v>
      </c>
      <c r="G28" s="114" t="s">
        <v>18</v>
      </c>
      <c r="H28" s="123" t="str">
        <f t="shared" si="21"/>
        <v>200,0</v>
      </c>
      <c r="I28" s="115" t="s">
        <v>588</v>
      </c>
      <c r="J28" s="114" t="s">
        <v>18</v>
      </c>
      <c r="K28" s="123">
        <f t="shared" si="22"/>
        <v>200</v>
      </c>
      <c r="L28" s="100">
        <v>200</v>
      </c>
      <c r="M28" s="114" t="s">
        <v>18</v>
      </c>
      <c r="N28" s="123">
        <f t="shared" ref="N28" si="33">O28</f>
        <v>200</v>
      </c>
      <c r="O28" s="100">
        <v>200</v>
      </c>
      <c r="P28" s="114" t="s">
        <v>18</v>
      </c>
      <c r="Q28" s="123">
        <f t="shared" ref="Q28" si="34">R28</f>
        <v>200</v>
      </c>
      <c r="R28" s="100">
        <v>200</v>
      </c>
      <c r="S28" s="114" t="s">
        <v>18</v>
      </c>
    </row>
    <row r="29" spans="1:19" s="1" customFormat="1" ht="26.25" customHeight="1" x14ac:dyDescent="0.2">
      <c r="A29" s="114">
        <v>11307</v>
      </c>
      <c r="B29" s="10" t="s">
        <v>30</v>
      </c>
      <c r="C29" s="10"/>
      <c r="D29" s="114"/>
      <c r="E29" s="18">
        <f t="shared" si="20"/>
        <v>6962.0209999999997</v>
      </c>
      <c r="F29" s="123">
        <v>6962.0209999999997</v>
      </c>
      <c r="G29" s="114" t="s">
        <v>18</v>
      </c>
      <c r="H29" s="123" t="str">
        <f t="shared" si="21"/>
        <v>7200,0</v>
      </c>
      <c r="I29" s="115" t="s">
        <v>587</v>
      </c>
      <c r="J29" s="114" t="s">
        <v>18</v>
      </c>
      <c r="K29" s="123">
        <f t="shared" si="22"/>
        <v>7200</v>
      </c>
      <c r="L29" s="100">
        <v>7200</v>
      </c>
      <c r="M29" s="114" t="s">
        <v>18</v>
      </c>
      <c r="N29" s="123">
        <f t="shared" ref="N29" si="35">O29</f>
        <v>7200</v>
      </c>
      <c r="O29" s="100">
        <v>7200</v>
      </c>
      <c r="P29" s="114" t="s">
        <v>18</v>
      </c>
      <c r="Q29" s="123">
        <f t="shared" ref="Q29" si="36">R29</f>
        <v>7200</v>
      </c>
      <c r="R29" s="100">
        <v>7200</v>
      </c>
      <c r="S29" s="114" t="s">
        <v>18</v>
      </c>
    </row>
    <row r="30" spans="1:19" s="1" customFormat="1" ht="26.25" customHeight="1" x14ac:dyDescent="0.2">
      <c r="A30" s="114">
        <v>11308</v>
      </c>
      <c r="B30" s="10" t="s">
        <v>31</v>
      </c>
      <c r="C30" s="10"/>
      <c r="D30" s="114"/>
      <c r="E30" s="122">
        <f t="shared" si="20"/>
        <v>0</v>
      </c>
      <c r="F30" s="123">
        <v>0</v>
      </c>
      <c r="G30" s="114" t="s">
        <v>18</v>
      </c>
      <c r="H30" s="123">
        <f t="shared" si="21"/>
        <v>0</v>
      </c>
      <c r="I30" s="115"/>
      <c r="J30" s="114" t="s">
        <v>32</v>
      </c>
      <c r="K30" s="123">
        <f t="shared" si="22"/>
        <v>0</v>
      </c>
      <c r="L30" s="132"/>
      <c r="M30" s="114" t="s">
        <v>18</v>
      </c>
      <c r="N30" s="123">
        <f t="shared" ref="N30" si="37">O30</f>
        <v>0</v>
      </c>
      <c r="O30" s="132"/>
      <c r="P30" s="114" t="s">
        <v>18</v>
      </c>
      <c r="Q30" s="123">
        <f t="shared" ref="Q30" si="38">R30</f>
        <v>0</v>
      </c>
      <c r="R30" s="132"/>
      <c r="S30" s="114" t="s">
        <v>18</v>
      </c>
    </row>
    <row r="31" spans="1:19" s="1" customFormat="1" ht="26.25" customHeight="1" x14ac:dyDescent="0.2">
      <c r="A31" s="114">
        <v>11309</v>
      </c>
      <c r="B31" s="10" t="s">
        <v>33</v>
      </c>
      <c r="C31" s="10"/>
      <c r="D31" s="114"/>
      <c r="E31" s="18">
        <f t="shared" si="20"/>
        <v>100</v>
      </c>
      <c r="F31" s="123">
        <v>100</v>
      </c>
      <c r="G31" s="114" t="s">
        <v>18</v>
      </c>
      <c r="H31" s="123" t="str">
        <f t="shared" si="21"/>
        <v>200,0</v>
      </c>
      <c r="I31" s="115" t="s">
        <v>588</v>
      </c>
      <c r="J31" s="114" t="s">
        <v>18</v>
      </c>
      <c r="K31" s="123">
        <f t="shared" si="22"/>
        <v>200</v>
      </c>
      <c r="L31" s="100">
        <v>200</v>
      </c>
      <c r="M31" s="114" t="s">
        <v>18</v>
      </c>
      <c r="N31" s="123">
        <f t="shared" ref="N31" si="39">O31</f>
        <v>200</v>
      </c>
      <c r="O31" s="100">
        <v>200</v>
      </c>
      <c r="P31" s="114" t="s">
        <v>18</v>
      </c>
      <c r="Q31" s="123">
        <f t="shared" ref="Q31" si="40">R31</f>
        <v>200</v>
      </c>
      <c r="R31" s="100">
        <v>200</v>
      </c>
      <c r="S31" s="114" t="s">
        <v>18</v>
      </c>
    </row>
    <row r="32" spans="1:19" s="1" customFormat="1" ht="26.25" customHeight="1" x14ac:dyDescent="0.2">
      <c r="A32" s="114">
        <v>11310</v>
      </c>
      <c r="B32" s="10" t="s">
        <v>34</v>
      </c>
      <c r="C32" s="10"/>
      <c r="D32" s="114"/>
      <c r="E32" s="123">
        <f t="shared" si="20"/>
        <v>1223.2</v>
      </c>
      <c r="F32" s="123">
        <v>1223.2</v>
      </c>
      <c r="G32" s="114" t="s">
        <v>18</v>
      </c>
      <c r="H32" s="21" t="str">
        <f t="shared" si="21"/>
        <v>1200,0</v>
      </c>
      <c r="I32" s="115" t="s">
        <v>589</v>
      </c>
      <c r="J32" s="114" t="s">
        <v>18</v>
      </c>
      <c r="K32" s="123">
        <f t="shared" si="22"/>
        <v>1200</v>
      </c>
      <c r="L32" s="100">
        <v>1200</v>
      </c>
      <c r="M32" s="114" t="s">
        <v>18</v>
      </c>
      <c r="N32" s="123">
        <f t="shared" ref="N32" si="41">O32</f>
        <v>1200</v>
      </c>
      <c r="O32" s="100">
        <v>1200</v>
      </c>
      <c r="P32" s="114" t="s">
        <v>18</v>
      </c>
      <c r="Q32" s="123">
        <f t="shared" ref="Q32" si="42">R32</f>
        <v>1200</v>
      </c>
      <c r="R32" s="100">
        <v>1200</v>
      </c>
      <c r="S32" s="114" t="s">
        <v>18</v>
      </c>
    </row>
    <row r="33" spans="1:19" s="1" customFormat="1" ht="26.25" customHeight="1" x14ac:dyDescent="0.2">
      <c r="A33" s="114">
        <v>11311</v>
      </c>
      <c r="B33" s="10" t="s">
        <v>35</v>
      </c>
      <c r="C33" s="10"/>
      <c r="D33" s="114"/>
      <c r="E33" s="122">
        <f t="shared" si="20"/>
        <v>0</v>
      </c>
      <c r="F33" s="123">
        <v>0</v>
      </c>
      <c r="G33" s="114" t="s">
        <v>18</v>
      </c>
      <c r="H33" s="123">
        <f t="shared" si="21"/>
        <v>0</v>
      </c>
      <c r="I33" s="115"/>
      <c r="J33" s="114" t="s">
        <v>18</v>
      </c>
      <c r="K33" s="123">
        <f t="shared" si="22"/>
        <v>0</v>
      </c>
      <c r="L33" s="132"/>
      <c r="M33" s="114" t="s">
        <v>18</v>
      </c>
      <c r="N33" s="123">
        <f t="shared" ref="N33" si="43">O33</f>
        <v>0</v>
      </c>
      <c r="O33" s="132"/>
      <c r="P33" s="114" t="s">
        <v>18</v>
      </c>
      <c r="Q33" s="123">
        <f t="shared" ref="Q33" si="44">R33</f>
        <v>0</v>
      </c>
      <c r="R33" s="132"/>
      <c r="S33" s="114" t="s">
        <v>18</v>
      </c>
    </row>
    <row r="34" spans="1:19" s="1" customFormat="1" ht="26.25" customHeight="1" x14ac:dyDescent="0.2">
      <c r="A34" s="114">
        <v>11312</v>
      </c>
      <c r="B34" s="10" t="s">
        <v>36</v>
      </c>
      <c r="C34" s="10"/>
      <c r="D34" s="114"/>
      <c r="E34" s="18">
        <f t="shared" si="20"/>
        <v>435.56</v>
      </c>
      <c r="F34" s="123">
        <v>435.56</v>
      </c>
      <c r="G34" s="114" t="s">
        <v>18</v>
      </c>
      <c r="H34" s="123">
        <f t="shared" si="21"/>
        <v>1500</v>
      </c>
      <c r="I34" s="115">
        <v>1500</v>
      </c>
      <c r="J34" s="114" t="s">
        <v>18</v>
      </c>
      <c r="K34" s="123">
        <f t="shared" si="22"/>
        <v>1000</v>
      </c>
      <c r="L34" s="102">
        <v>1000</v>
      </c>
      <c r="M34" s="114" t="s">
        <v>18</v>
      </c>
      <c r="N34" s="123">
        <f t="shared" ref="N34" si="45">O34</f>
        <v>1000</v>
      </c>
      <c r="O34" s="102">
        <v>1000</v>
      </c>
      <c r="P34" s="114" t="s">
        <v>18</v>
      </c>
      <c r="Q34" s="123">
        <f t="shared" ref="Q34" si="46">R34</f>
        <v>1000</v>
      </c>
      <c r="R34" s="102">
        <v>1000</v>
      </c>
      <c r="S34" s="114" t="s">
        <v>18</v>
      </c>
    </row>
    <row r="35" spans="1:19" s="1" customFormat="1" ht="26.25" customHeight="1" x14ac:dyDescent="0.2">
      <c r="A35" s="114">
        <v>11313</v>
      </c>
      <c r="B35" s="10" t="s">
        <v>37</v>
      </c>
      <c r="C35" s="10"/>
      <c r="D35" s="114"/>
      <c r="E35" s="122">
        <f t="shared" si="20"/>
        <v>0</v>
      </c>
      <c r="F35" s="123">
        <v>0</v>
      </c>
      <c r="G35" s="114" t="s">
        <v>18</v>
      </c>
      <c r="H35" s="123">
        <f t="shared" si="21"/>
        <v>0</v>
      </c>
      <c r="I35" s="115"/>
      <c r="J35" s="114" t="s">
        <v>18</v>
      </c>
      <c r="K35" s="123">
        <f t="shared" si="22"/>
        <v>0</v>
      </c>
      <c r="L35" s="132"/>
      <c r="M35" s="114" t="s">
        <v>18</v>
      </c>
      <c r="N35" s="123">
        <f t="shared" ref="N35" si="47">O35</f>
        <v>0</v>
      </c>
      <c r="O35" s="132"/>
      <c r="P35" s="114" t="s">
        <v>18</v>
      </c>
      <c r="Q35" s="123">
        <f t="shared" ref="Q35" si="48">R35</f>
        <v>0</v>
      </c>
      <c r="R35" s="132"/>
      <c r="S35" s="114" t="s">
        <v>18</v>
      </c>
    </row>
    <row r="36" spans="1:19" s="1" customFormat="1" ht="26.25" customHeight="1" x14ac:dyDescent="0.2">
      <c r="A36" s="114">
        <v>11314</v>
      </c>
      <c r="B36" s="10" t="s">
        <v>38</v>
      </c>
      <c r="C36" s="10"/>
      <c r="D36" s="114"/>
      <c r="E36" s="122">
        <f t="shared" si="20"/>
        <v>0</v>
      </c>
      <c r="F36" s="123">
        <v>0</v>
      </c>
      <c r="G36" s="114" t="s">
        <v>18</v>
      </c>
      <c r="H36" s="123">
        <f t="shared" si="21"/>
        <v>0</v>
      </c>
      <c r="I36" s="115"/>
      <c r="J36" s="114" t="s">
        <v>18</v>
      </c>
      <c r="K36" s="123">
        <f t="shared" si="22"/>
        <v>0</v>
      </c>
      <c r="L36" s="132"/>
      <c r="M36" s="114" t="s">
        <v>18</v>
      </c>
      <c r="N36" s="123">
        <f t="shared" ref="N36" si="49">O36</f>
        <v>0</v>
      </c>
      <c r="O36" s="132"/>
      <c r="P36" s="114" t="s">
        <v>18</v>
      </c>
      <c r="Q36" s="123">
        <f t="shared" ref="Q36" si="50">R36</f>
        <v>0</v>
      </c>
      <c r="R36" s="132"/>
      <c r="S36" s="114" t="s">
        <v>18</v>
      </c>
    </row>
    <row r="37" spans="1:19" s="1" customFormat="1" ht="26.25" customHeight="1" x14ac:dyDescent="0.2">
      <c r="A37" s="114">
        <v>11315</v>
      </c>
      <c r="B37" s="10" t="s">
        <v>39</v>
      </c>
      <c r="C37" s="10"/>
      <c r="D37" s="114"/>
      <c r="E37" s="122">
        <f t="shared" si="20"/>
        <v>0</v>
      </c>
      <c r="F37" s="123">
        <v>0</v>
      </c>
      <c r="G37" s="114" t="s">
        <v>18</v>
      </c>
      <c r="H37" s="123">
        <f t="shared" si="21"/>
        <v>0</v>
      </c>
      <c r="I37" s="115"/>
      <c r="J37" s="114" t="s">
        <v>18</v>
      </c>
      <c r="K37" s="123">
        <f t="shared" si="22"/>
        <v>0</v>
      </c>
      <c r="L37" s="132"/>
      <c r="M37" s="114" t="s">
        <v>18</v>
      </c>
      <c r="N37" s="123">
        <f t="shared" ref="N37" si="51">O37</f>
        <v>0</v>
      </c>
      <c r="O37" s="132"/>
      <c r="P37" s="114" t="s">
        <v>18</v>
      </c>
      <c r="Q37" s="123">
        <f t="shared" ref="Q37" si="52">R37</f>
        <v>0</v>
      </c>
      <c r="R37" s="132"/>
      <c r="S37" s="114" t="s">
        <v>18</v>
      </c>
    </row>
    <row r="38" spans="1:19" s="1" customFormat="1" ht="26.25" customHeight="1" x14ac:dyDescent="0.2">
      <c r="A38" s="114">
        <v>11316</v>
      </c>
      <c r="B38" s="10" t="s">
        <v>40</v>
      </c>
      <c r="C38" s="10"/>
      <c r="D38" s="114"/>
      <c r="E38" s="122">
        <f t="shared" si="20"/>
        <v>0</v>
      </c>
      <c r="F38" s="123">
        <v>0</v>
      </c>
      <c r="G38" s="114" t="s">
        <v>17</v>
      </c>
      <c r="H38" s="123">
        <f t="shared" si="21"/>
        <v>0</v>
      </c>
      <c r="I38" s="115"/>
      <c r="J38" s="114" t="s">
        <v>17</v>
      </c>
      <c r="K38" s="123">
        <f t="shared" si="22"/>
        <v>0</v>
      </c>
      <c r="L38" s="132"/>
      <c r="M38" s="114" t="s">
        <v>17</v>
      </c>
      <c r="N38" s="123">
        <f t="shared" ref="N38" si="53">O38</f>
        <v>0</v>
      </c>
      <c r="O38" s="132"/>
      <c r="P38" s="114" t="s">
        <v>17</v>
      </c>
      <c r="Q38" s="123">
        <f t="shared" ref="Q38" si="54">R38</f>
        <v>0</v>
      </c>
      <c r="R38" s="132"/>
      <c r="S38" s="114" t="s">
        <v>17</v>
      </c>
    </row>
    <row r="39" spans="1:19" s="1" customFormat="1" ht="26.25" customHeight="1" x14ac:dyDescent="0.2">
      <c r="A39" s="114">
        <v>11317</v>
      </c>
      <c r="B39" s="10" t="s">
        <v>41</v>
      </c>
      <c r="C39" s="10"/>
      <c r="D39" s="114"/>
      <c r="E39" s="122">
        <f t="shared" si="20"/>
        <v>0</v>
      </c>
      <c r="F39" s="123">
        <v>0</v>
      </c>
      <c r="G39" s="114" t="s">
        <v>18</v>
      </c>
      <c r="H39" s="123">
        <f t="shared" si="21"/>
        <v>0</v>
      </c>
      <c r="I39" s="115"/>
      <c r="J39" s="114" t="s">
        <v>18</v>
      </c>
      <c r="K39" s="123">
        <f t="shared" si="22"/>
        <v>0</v>
      </c>
      <c r="L39" s="132"/>
      <c r="M39" s="114" t="s">
        <v>18</v>
      </c>
      <c r="N39" s="123">
        <f t="shared" ref="N39" si="55">O39</f>
        <v>0</v>
      </c>
      <c r="O39" s="132"/>
      <c r="P39" s="114" t="s">
        <v>18</v>
      </c>
      <c r="Q39" s="123">
        <f t="shared" ref="Q39" si="56">R39</f>
        <v>0</v>
      </c>
      <c r="R39" s="132"/>
      <c r="S39" s="114" t="s">
        <v>18</v>
      </c>
    </row>
    <row r="40" spans="1:19" s="1" customFormat="1" ht="26.25" customHeight="1" x14ac:dyDescent="0.2">
      <c r="A40" s="114">
        <v>11318</v>
      </c>
      <c r="B40" s="10" t="s">
        <v>42</v>
      </c>
      <c r="C40" s="10"/>
      <c r="D40" s="114"/>
      <c r="E40" s="122">
        <f t="shared" si="20"/>
        <v>0</v>
      </c>
      <c r="F40" s="123">
        <v>0</v>
      </c>
      <c r="G40" s="114" t="s">
        <v>18</v>
      </c>
      <c r="H40" s="123">
        <f t="shared" si="21"/>
        <v>0</v>
      </c>
      <c r="I40" s="115"/>
      <c r="J40" s="114" t="s">
        <v>18</v>
      </c>
      <c r="K40" s="123">
        <f t="shared" si="22"/>
        <v>0</v>
      </c>
      <c r="L40" s="132"/>
      <c r="M40" s="114" t="s">
        <v>18</v>
      </c>
      <c r="N40" s="123">
        <f t="shared" ref="N40" si="57">O40</f>
        <v>0</v>
      </c>
      <c r="O40" s="132"/>
      <c r="P40" s="114" t="s">
        <v>18</v>
      </c>
      <c r="Q40" s="123">
        <f t="shared" ref="Q40" si="58">R40</f>
        <v>0</v>
      </c>
      <c r="R40" s="132"/>
      <c r="S40" s="114" t="s">
        <v>18</v>
      </c>
    </row>
    <row r="41" spans="1:19" s="1" customFormat="1" ht="26.25" customHeight="1" x14ac:dyDescent="0.2">
      <c r="A41" s="114">
        <v>11319</v>
      </c>
      <c r="B41" s="10" t="s">
        <v>43</v>
      </c>
      <c r="C41" s="10"/>
      <c r="D41" s="114"/>
      <c r="E41" s="18">
        <f t="shared" si="20"/>
        <v>750</v>
      </c>
      <c r="F41" s="123">
        <v>750</v>
      </c>
      <c r="G41" s="114" t="s">
        <v>18</v>
      </c>
      <c r="H41" s="123">
        <f t="shared" si="21"/>
        <v>750</v>
      </c>
      <c r="I41" s="115">
        <v>750</v>
      </c>
      <c r="J41" s="114" t="s">
        <v>18</v>
      </c>
      <c r="K41" s="123">
        <f t="shared" si="22"/>
        <v>750</v>
      </c>
      <c r="L41" s="100">
        <v>750</v>
      </c>
      <c r="M41" s="114" t="s">
        <v>18</v>
      </c>
      <c r="N41" s="123">
        <f t="shared" ref="N41" si="59">O41</f>
        <v>750</v>
      </c>
      <c r="O41" s="100">
        <v>750</v>
      </c>
      <c r="P41" s="114" t="s">
        <v>18</v>
      </c>
      <c r="Q41" s="123">
        <f t="shared" ref="Q41" si="60">R41</f>
        <v>750</v>
      </c>
      <c r="R41" s="100">
        <v>750</v>
      </c>
      <c r="S41" s="114" t="s">
        <v>18</v>
      </c>
    </row>
    <row r="42" spans="1:19" s="1" customFormat="1" ht="26.25" customHeight="1" x14ac:dyDescent="0.2">
      <c r="A42" s="119">
        <v>1140</v>
      </c>
      <c r="B42" s="7" t="s">
        <v>44</v>
      </c>
      <c r="C42" s="7"/>
      <c r="D42" s="119">
        <v>7146</v>
      </c>
      <c r="E42" s="124">
        <f>E44+E45</f>
        <v>8695.64</v>
      </c>
      <c r="F42" s="124">
        <f>F44+F45</f>
        <v>8695.64</v>
      </c>
      <c r="G42" s="119" t="s">
        <v>18</v>
      </c>
      <c r="H42" s="124">
        <f>H44+H45</f>
        <v>6000</v>
      </c>
      <c r="I42" s="120">
        <f>I44+I45</f>
        <v>6000</v>
      </c>
      <c r="J42" s="119" t="s">
        <v>18</v>
      </c>
      <c r="K42" s="124">
        <f>K44+K45</f>
        <v>8000</v>
      </c>
      <c r="L42" s="124">
        <f>L44+L45</f>
        <v>8000</v>
      </c>
      <c r="M42" s="119" t="s">
        <v>18</v>
      </c>
      <c r="N42" s="124">
        <f t="shared" ref="N42:O42" si="61">N44+N45</f>
        <v>8000</v>
      </c>
      <c r="O42" s="124">
        <f t="shared" si="61"/>
        <v>8000</v>
      </c>
      <c r="P42" s="119" t="s">
        <v>18</v>
      </c>
      <c r="Q42" s="124">
        <f t="shared" ref="Q42:R42" si="62">Q44+Q45</f>
        <v>8000</v>
      </c>
      <c r="R42" s="124">
        <f t="shared" si="62"/>
        <v>8000</v>
      </c>
      <c r="S42" s="119" t="s">
        <v>18</v>
      </c>
    </row>
    <row r="43" spans="1:19" s="1" customFormat="1" ht="26.25" customHeight="1" x14ac:dyDescent="0.2">
      <c r="A43" s="114"/>
      <c r="B43" s="10" t="s">
        <v>12</v>
      </c>
      <c r="C43" s="10"/>
      <c r="D43" s="114"/>
      <c r="E43" s="22"/>
      <c r="F43" s="23"/>
      <c r="G43" s="114"/>
      <c r="H43" s="23"/>
      <c r="I43" s="115"/>
      <c r="J43" s="114"/>
      <c r="K43" s="123">
        <f>L43</f>
        <v>0</v>
      </c>
      <c r="L43" s="132"/>
      <c r="M43" s="114"/>
      <c r="N43" s="123">
        <f t="shared" ref="N43" si="63">O43</f>
        <v>0</v>
      </c>
      <c r="O43" s="132"/>
      <c r="P43" s="114"/>
      <c r="Q43" s="123">
        <f t="shared" ref="Q43" si="64">R43</f>
        <v>0</v>
      </c>
      <c r="R43" s="132"/>
      <c r="S43" s="114"/>
    </row>
    <row r="44" spans="1:19" s="1" customFormat="1" ht="26.25" customHeight="1" x14ac:dyDescent="0.2">
      <c r="A44" s="114">
        <v>1141</v>
      </c>
      <c r="B44" s="10" t="s">
        <v>45</v>
      </c>
      <c r="C44" s="10"/>
      <c r="D44" s="114"/>
      <c r="E44" s="123">
        <f>F44</f>
        <v>2505.1</v>
      </c>
      <c r="F44" s="123">
        <v>2505.1</v>
      </c>
      <c r="G44" s="114" t="s">
        <v>18</v>
      </c>
      <c r="H44" s="123" t="str">
        <f>I44</f>
        <v>2500,0</v>
      </c>
      <c r="I44" s="115" t="s">
        <v>590</v>
      </c>
      <c r="J44" s="114" t="s">
        <v>18</v>
      </c>
      <c r="K44" s="123">
        <f>L44</f>
        <v>2500</v>
      </c>
      <c r="L44" s="100">
        <v>2500</v>
      </c>
      <c r="M44" s="114" t="s">
        <v>18</v>
      </c>
      <c r="N44" s="123">
        <f t="shared" ref="N44" si="65">O44</f>
        <v>2500</v>
      </c>
      <c r="O44" s="100">
        <v>2500</v>
      </c>
      <c r="P44" s="114" t="s">
        <v>18</v>
      </c>
      <c r="Q44" s="123">
        <f t="shared" ref="Q44" si="66">R44</f>
        <v>2500</v>
      </c>
      <c r="R44" s="100">
        <v>2500</v>
      </c>
      <c r="S44" s="114" t="s">
        <v>18</v>
      </c>
    </row>
    <row r="45" spans="1:19" s="1" customFormat="1" ht="26.25" customHeight="1" x14ac:dyDescent="0.2">
      <c r="A45" s="114">
        <v>1142</v>
      </c>
      <c r="B45" s="10" t="s">
        <v>46</v>
      </c>
      <c r="C45" s="10"/>
      <c r="D45" s="114"/>
      <c r="E45" s="123">
        <f>F45</f>
        <v>6190.54</v>
      </c>
      <c r="F45" s="123">
        <v>6190.54</v>
      </c>
      <c r="G45" s="114" t="s">
        <v>18</v>
      </c>
      <c r="H45" s="123" t="str">
        <f>I45</f>
        <v>3500,0</v>
      </c>
      <c r="I45" s="115" t="s">
        <v>591</v>
      </c>
      <c r="J45" s="114" t="s">
        <v>18</v>
      </c>
      <c r="K45" s="123">
        <f>L45</f>
        <v>5500</v>
      </c>
      <c r="L45" s="100">
        <v>5500</v>
      </c>
      <c r="M45" s="114" t="s">
        <v>18</v>
      </c>
      <c r="N45" s="123">
        <f t="shared" ref="N45" si="67">O45</f>
        <v>5500</v>
      </c>
      <c r="O45" s="100">
        <v>5500</v>
      </c>
      <c r="P45" s="114" t="s">
        <v>18</v>
      </c>
      <c r="Q45" s="123">
        <f t="shared" ref="Q45" si="68">R45</f>
        <v>5500</v>
      </c>
      <c r="R45" s="100">
        <v>5500</v>
      </c>
      <c r="S45" s="114" t="s">
        <v>18</v>
      </c>
    </row>
    <row r="46" spans="1:19" s="1" customFormat="1" ht="26.25" customHeight="1" x14ac:dyDescent="0.2">
      <c r="A46" s="119">
        <v>1150</v>
      </c>
      <c r="B46" s="7" t="s">
        <v>47</v>
      </c>
      <c r="C46" s="7"/>
      <c r="D46" s="119">
        <v>7161</v>
      </c>
      <c r="E46" s="122">
        <f>E48+E54</f>
        <v>0</v>
      </c>
      <c r="F46" s="123">
        <f>F48+F54</f>
        <v>0</v>
      </c>
      <c r="G46" s="114" t="s">
        <v>17</v>
      </c>
      <c r="H46" s="123">
        <f>H48+H54</f>
        <v>0</v>
      </c>
      <c r="I46" s="123">
        <f>I48+I54</f>
        <v>0</v>
      </c>
      <c r="J46" s="114" t="s">
        <v>17</v>
      </c>
      <c r="K46" s="123">
        <f>K48+K54</f>
        <v>0</v>
      </c>
      <c r="L46" s="134">
        <f>L48+L54</f>
        <v>0</v>
      </c>
      <c r="M46" s="114" t="s">
        <v>17</v>
      </c>
      <c r="N46" s="123">
        <f t="shared" ref="N46:O46" si="69">N48+N54</f>
        <v>0</v>
      </c>
      <c r="O46" s="134">
        <f t="shared" si="69"/>
        <v>0</v>
      </c>
      <c r="P46" s="114" t="s">
        <v>17</v>
      </c>
      <c r="Q46" s="123">
        <f t="shared" ref="Q46:R46" si="70">Q48+Q54</f>
        <v>0</v>
      </c>
      <c r="R46" s="134">
        <f t="shared" si="70"/>
        <v>0</v>
      </c>
      <c r="S46" s="114" t="s">
        <v>17</v>
      </c>
    </row>
    <row r="47" spans="1:19" s="1" customFormat="1" ht="26.25" customHeight="1" x14ac:dyDescent="0.2">
      <c r="A47" s="114"/>
      <c r="B47" s="24" t="s">
        <v>48</v>
      </c>
      <c r="C47" s="24"/>
      <c r="D47" s="114"/>
      <c r="E47" s="122"/>
      <c r="F47" s="123"/>
      <c r="G47" s="114"/>
      <c r="H47" s="115"/>
      <c r="I47" s="115"/>
      <c r="J47" s="114"/>
      <c r="K47" s="114"/>
      <c r="L47" s="132"/>
      <c r="M47" s="114"/>
      <c r="N47" s="114"/>
      <c r="O47" s="132"/>
      <c r="P47" s="114"/>
      <c r="Q47" s="114"/>
      <c r="R47" s="132"/>
      <c r="S47" s="114"/>
    </row>
    <row r="48" spans="1:19" s="1" customFormat="1" ht="26.25" customHeight="1" x14ac:dyDescent="0.2">
      <c r="A48" s="177">
        <v>1151</v>
      </c>
      <c r="B48" s="24" t="s">
        <v>49</v>
      </c>
      <c r="C48" s="24"/>
      <c r="D48" s="177"/>
      <c r="E48" s="186">
        <f>E51+E52+E53</f>
        <v>0</v>
      </c>
      <c r="F48" s="184">
        <f>F51+F52+F53</f>
        <v>0</v>
      </c>
      <c r="G48" s="177" t="s">
        <v>17</v>
      </c>
      <c r="H48" s="184">
        <f>H51+H52+H53</f>
        <v>0</v>
      </c>
      <c r="I48" s="184">
        <f>I51+I52+I53</f>
        <v>0</v>
      </c>
      <c r="J48" s="177" t="s">
        <v>17</v>
      </c>
      <c r="K48" s="184">
        <f>K51+K52+K53</f>
        <v>0</v>
      </c>
      <c r="L48" s="185">
        <f>L51+L52+L53</f>
        <v>0</v>
      </c>
      <c r="M48" s="177" t="s">
        <v>17</v>
      </c>
      <c r="N48" s="184">
        <f t="shared" ref="N48:O48" si="71">N51+N52+N53</f>
        <v>0</v>
      </c>
      <c r="O48" s="185">
        <f t="shared" si="71"/>
        <v>0</v>
      </c>
      <c r="P48" s="177" t="s">
        <v>17</v>
      </c>
      <c r="Q48" s="184">
        <f t="shared" ref="Q48:R48" si="72">Q51+Q52+Q53</f>
        <v>0</v>
      </c>
      <c r="R48" s="185">
        <f t="shared" si="72"/>
        <v>0</v>
      </c>
      <c r="S48" s="177" t="s">
        <v>17</v>
      </c>
    </row>
    <row r="49" spans="1:19" s="1" customFormat="1" ht="26.25" customHeight="1" x14ac:dyDescent="0.2">
      <c r="A49" s="177"/>
      <c r="B49" s="10" t="s">
        <v>50</v>
      </c>
      <c r="C49" s="10"/>
      <c r="D49" s="177"/>
      <c r="E49" s="186"/>
      <c r="F49" s="184"/>
      <c r="G49" s="177"/>
      <c r="H49" s="184"/>
      <c r="I49" s="184"/>
      <c r="J49" s="177"/>
      <c r="K49" s="184"/>
      <c r="L49" s="185"/>
      <c r="M49" s="177"/>
      <c r="N49" s="184"/>
      <c r="O49" s="185"/>
      <c r="P49" s="177"/>
      <c r="Q49" s="184"/>
      <c r="R49" s="185"/>
      <c r="S49" s="177"/>
    </row>
    <row r="50" spans="1:19" s="1" customFormat="1" ht="26.25" customHeight="1" x14ac:dyDescent="0.2">
      <c r="A50" s="177"/>
      <c r="B50" s="24" t="s">
        <v>51</v>
      </c>
      <c r="C50" s="24"/>
      <c r="D50" s="177"/>
      <c r="E50" s="186"/>
      <c r="F50" s="184"/>
      <c r="G50" s="177"/>
      <c r="H50" s="184"/>
      <c r="I50" s="184"/>
      <c r="J50" s="177"/>
      <c r="K50" s="184"/>
      <c r="L50" s="185"/>
      <c r="M50" s="177"/>
      <c r="N50" s="184"/>
      <c r="O50" s="185"/>
      <c r="P50" s="177"/>
      <c r="Q50" s="184"/>
      <c r="R50" s="185"/>
      <c r="S50" s="177"/>
    </row>
    <row r="51" spans="1:19" s="1" customFormat="1" ht="26.25" customHeight="1" x14ac:dyDescent="0.2">
      <c r="A51" s="114">
        <v>1152</v>
      </c>
      <c r="B51" s="24" t="s">
        <v>52</v>
      </c>
      <c r="C51" s="24"/>
      <c r="D51" s="114"/>
      <c r="E51" s="122">
        <f>F51</f>
        <v>0</v>
      </c>
      <c r="F51" s="123"/>
      <c r="G51" s="114" t="s">
        <v>17</v>
      </c>
      <c r="H51" s="115"/>
      <c r="I51" s="115"/>
      <c r="J51" s="114" t="s">
        <v>17</v>
      </c>
      <c r="K51" s="114"/>
      <c r="L51" s="132"/>
      <c r="M51" s="114" t="s">
        <v>17</v>
      </c>
      <c r="N51" s="114"/>
      <c r="O51" s="132"/>
      <c r="P51" s="114" t="s">
        <v>17</v>
      </c>
      <c r="Q51" s="114"/>
      <c r="R51" s="132"/>
      <c r="S51" s="114" t="s">
        <v>17</v>
      </c>
    </row>
    <row r="52" spans="1:19" s="1" customFormat="1" ht="26.25" customHeight="1" x14ac:dyDescent="0.2">
      <c r="A52" s="114">
        <v>1153</v>
      </c>
      <c r="B52" s="24" t="s">
        <v>53</v>
      </c>
      <c r="C52" s="24"/>
      <c r="D52" s="114"/>
      <c r="E52" s="122">
        <f>F52</f>
        <v>0</v>
      </c>
      <c r="F52" s="123"/>
      <c r="G52" s="114" t="s">
        <v>17</v>
      </c>
      <c r="H52" s="115"/>
      <c r="I52" s="115"/>
      <c r="J52" s="114" t="s">
        <v>17</v>
      </c>
      <c r="K52" s="114"/>
      <c r="L52" s="132"/>
      <c r="M52" s="114" t="s">
        <v>17</v>
      </c>
      <c r="N52" s="114"/>
      <c r="O52" s="132"/>
      <c r="P52" s="114" t="s">
        <v>17</v>
      </c>
      <c r="Q52" s="114"/>
      <c r="R52" s="132"/>
      <c r="S52" s="114" t="s">
        <v>17</v>
      </c>
    </row>
    <row r="53" spans="1:19" s="1" customFormat="1" ht="26.25" customHeight="1" x14ac:dyDescent="0.2">
      <c r="A53" s="114">
        <v>1154</v>
      </c>
      <c r="B53" s="24" t="s">
        <v>54</v>
      </c>
      <c r="C53" s="24"/>
      <c r="D53" s="114"/>
      <c r="E53" s="122">
        <f>F53</f>
        <v>0</v>
      </c>
      <c r="F53" s="123"/>
      <c r="G53" s="114" t="s">
        <v>17</v>
      </c>
      <c r="H53" s="115"/>
      <c r="I53" s="115"/>
      <c r="J53" s="114" t="s">
        <v>17</v>
      </c>
      <c r="K53" s="114"/>
      <c r="L53" s="132"/>
      <c r="M53" s="114" t="s">
        <v>17</v>
      </c>
      <c r="N53" s="114"/>
      <c r="O53" s="132"/>
      <c r="P53" s="114" t="s">
        <v>17</v>
      </c>
      <c r="Q53" s="114"/>
      <c r="R53" s="132"/>
      <c r="S53" s="114" t="s">
        <v>17</v>
      </c>
    </row>
    <row r="54" spans="1:19" s="1" customFormat="1" ht="26.25" customHeight="1" x14ac:dyDescent="0.2">
      <c r="A54" s="114">
        <v>1155</v>
      </c>
      <c r="B54" s="24" t="s">
        <v>55</v>
      </c>
      <c r="C54" s="24"/>
      <c r="D54" s="114"/>
      <c r="E54" s="122">
        <f>F54</f>
        <v>0</v>
      </c>
      <c r="F54" s="123"/>
      <c r="G54" s="114" t="s">
        <v>17</v>
      </c>
      <c r="H54" s="115"/>
      <c r="I54" s="115"/>
      <c r="J54" s="114" t="s">
        <v>17</v>
      </c>
      <c r="K54" s="114"/>
      <c r="L54" s="132"/>
      <c r="M54" s="114" t="s">
        <v>17</v>
      </c>
      <c r="N54" s="114"/>
      <c r="O54" s="132"/>
      <c r="P54" s="114" t="s">
        <v>17</v>
      </c>
      <c r="Q54" s="114"/>
      <c r="R54" s="132"/>
      <c r="S54" s="114" t="s">
        <v>17</v>
      </c>
    </row>
    <row r="55" spans="1:19" s="1" customFormat="1" ht="26.25" customHeight="1" x14ac:dyDescent="0.2">
      <c r="A55" s="119">
        <v>1200</v>
      </c>
      <c r="B55" s="7" t="s">
        <v>56</v>
      </c>
      <c r="C55" s="7"/>
      <c r="D55" s="119">
        <v>7300</v>
      </c>
      <c r="E55" s="124">
        <f>E57+E63+E66+E69+E78</f>
        <v>822618.1</v>
      </c>
      <c r="F55" s="126">
        <f>F57+F57+F63+F69</f>
        <v>822618.1</v>
      </c>
      <c r="G55" s="124"/>
      <c r="H55" s="124">
        <f>H57+H63+H66+H69+H78</f>
        <v>836512.2</v>
      </c>
      <c r="I55" s="126">
        <f>I57+I57+I63+I69</f>
        <v>821463.2</v>
      </c>
      <c r="J55" s="25"/>
      <c r="K55" s="124">
        <f>K57+K63+K66+K69+K78</f>
        <v>753456.8</v>
      </c>
      <c r="L55" s="124">
        <f>L57+L63+L66+L69+L78</f>
        <v>753456.8</v>
      </c>
      <c r="M55" s="25"/>
      <c r="N55" s="124">
        <f t="shared" ref="N55:O55" si="73">N57+N63+N66+N69+N78</f>
        <v>753456.8</v>
      </c>
      <c r="O55" s="124">
        <f t="shared" si="73"/>
        <v>753456.8</v>
      </c>
      <c r="P55" s="25"/>
      <c r="Q55" s="124">
        <f t="shared" ref="Q55:R55" si="74">Q57+Q63+Q66+Q69+Q78</f>
        <v>753456.8</v>
      </c>
      <c r="R55" s="124">
        <f t="shared" si="74"/>
        <v>753456.8</v>
      </c>
      <c r="S55" s="25"/>
    </row>
    <row r="56" spans="1:19" s="1" customFormat="1" ht="26.25" customHeight="1" x14ac:dyDescent="0.2">
      <c r="A56" s="114"/>
      <c r="B56" s="10" t="s">
        <v>12</v>
      </c>
      <c r="C56" s="10"/>
      <c r="D56" s="114"/>
      <c r="E56" s="122">
        <f>F56</f>
        <v>0</v>
      </c>
      <c r="F56" s="123"/>
      <c r="G56" s="114"/>
      <c r="H56" s="123">
        <f>I56</f>
        <v>0</v>
      </c>
      <c r="I56" s="115"/>
      <c r="J56" s="114"/>
      <c r="K56" s="123">
        <f>L56</f>
        <v>0</v>
      </c>
      <c r="L56" s="132"/>
      <c r="M56" s="114"/>
      <c r="N56" s="123">
        <f t="shared" ref="N56" si="75">O56</f>
        <v>0</v>
      </c>
      <c r="O56" s="132"/>
      <c r="P56" s="114"/>
      <c r="Q56" s="123">
        <f t="shared" ref="Q56" si="76">R56</f>
        <v>0</v>
      </c>
      <c r="R56" s="132"/>
      <c r="S56" s="114"/>
    </row>
    <row r="57" spans="1:19" s="1" customFormat="1" ht="26.25" customHeight="1" x14ac:dyDescent="0.2">
      <c r="A57" s="119">
        <v>1210</v>
      </c>
      <c r="B57" s="7" t="s">
        <v>57</v>
      </c>
      <c r="C57" s="7"/>
      <c r="D57" s="114">
        <v>7311</v>
      </c>
      <c r="E57" s="122">
        <f>F57</f>
        <v>0</v>
      </c>
      <c r="F57" s="123"/>
      <c r="G57" s="114" t="s">
        <v>17</v>
      </c>
      <c r="H57" s="123">
        <f>I57</f>
        <v>0</v>
      </c>
      <c r="I57" s="115"/>
      <c r="J57" s="114" t="s">
        <v>17</v>
      </c>
      <c r="K57" s="123">
        <f>L57+L59</f>
        <v>0</v>
      </c>
      <c r="L57" s="132"/>
      <c r="M57" s="114" t="s">
        <v>17</v>
      </c>
      <c r="N57" s="123">
        <f t="shared" ref="N57" si="77">O57+O59</f>
        <v>0</v>
      </c>
      <c r="O57" s="132"/>
      <c r="P57" s="114" t="s">
        <v>17</v>
      </c>
      <c r="Q57" s="123">
        <f t="shared" ref="Q57" si="78">R57+R59</f>
        <v>0</v>
      </c>
      <c r="R57" s="132"/>
      <c r="S57" s="114" t="s">
        <v>17</v>
      </c>
    </row>
    <row r="58" spans="1:19" s="1" customFormat="1" ht="26.25" customHeight="1" x14ac:dyDescent="0.2">
      <c r="A58" s="114"/>
      <c r="B58" s="24" t="s">
        <v>58</v>
      </c>
      <c r="C58" s="24"/>
      <c r="D58" s="114"/>
      <c r="E58" s="122">
        <f>F58</f>
        <v>0</v>
      </c>
      <c r="F58" s="123"/>
      <c r="G58" s="114"/>
      <c r="H58" s="123">
        <f>I58</f>
        <v>0</v>
      </c>
      <c r="I58" s="115"/>
      <c r="J58" s="114"/>
      <c r="K58" s="123">
        <f>L58</f>
        <v>0</v>
      </c>
      <c r="L58" s="132"/>
      <c r="M58" s="114"/>
      <c r="N58" s="123">
        <f t="shared" ref="N58" si="79">O58</f>
        <v>0</v>
      </c>
      <c r="O58" s="132"/>
      <c r="P58" s="114"/>
      <c r="Q58" s="123">
        <f t="shared" ref="Q58" si="80">R58</f>
        <v>0</v>
      </c>
      <c r="R58" s="132"/>
      <c r="S58" s="114"/>
    </row>
    <row r="59" spans="1:19" s="1" customFormat="1" ht="26.25" customHeight="1" x14ac:dyDescent="0.2">
      <c r="A59" s="114">
        <v>1211</v>
      </c>
      <c r="B59" s="24" t="s">
        <v>59</v>
      </c>
      <c r="C59" s="24"/>
      <c r="D59" s="114"/>
      <c r="E59" s="122">
        <f>F59</f>
        <v>0</v>
      </c>
      <c r="F59" s="123"/>
      <c r="G59" s="114" t="s">
        <v>17</v>
      </c>
      <c r="H59" s="123">
        <f>I59</f>
        <v>0</v>
      </c>
      <c r="I59" s="115"/>
      <c r="J59" s="114" t="s">
        <v>17</v>
      </c>
      <c r="K59" s="123"/>
      <c r="L59" s="103"/>
      <c r="M59" s="114" t="s">
        <v>17</v>
      </c>
      <c r="N59" s="123"/>
      <c r="O59" s="103"/>
      <c r="P59" s="114" t="s">
        <v>17</v>
      </c>
      <c r="Q59" s="123"/>
      <c r="R59" s="103"/>
      <c r="S59" s="114" t="s">
        <v>17</v>
      </c>
    </row>
    <row r="60" spans="1:19" s="1" customFormat="1" ht="26.25" customHeight="1" x14ac:dyDescent="0.2">
      <c r="A60" s="119">
        <v>1220</v>
      </c>
      <c r="B60" s="7" t="s">
        <v>60</v>
      </c>
      <c r="C60" s="7"/>
      <c r="D60" s="114">
        <v>7312</v>
      </c>
      <c r="E60" s="122">
        <f>G60</f>
        <v>0</v>
      </c>
      <c r="F60" s="123" t="s">
        <v>17</v>
      </c>
      <c r="G60" s="114"/>
      <c r="H60" s="123">
        <f>J60</f>
        <v>0</v>
      </c>
      <c r="I60" s="115" t="s">
        <v>17</v>
      </c>
      <c r="J60" s="114"/>
      <c r="K60" s="123">
        <f>M60</f>
        <v>0</v>
      </c>
      <c r="L60" s="132"/>
      <c r="M60" s="114"/>
      <c r="N60" s="123">
        <f t="shared" ref="N60" si="81">P60</f>
        <v>0</v>
      </c>
      <c r="O60" s="132"/>
      <c r="P60" s="114"/>
      <c r="Q60" s="123">
        <f t="shared" ref="Q60" si="82">S60</f>
        <v>0</v>
      </c>
      <c r="R60" s="132"/>
      <c r="S60" s="114"/>
    </row>
    <row r="61" spans="1:19" s="1" customFormat="1" ht="26.25" customHeight="1" x14ac:dyDescent="0.2">
      <c r="A61" s="114"/>
      <c r="B61" s="24" t="s">
        <v>58</v>
      </c>
      <c r="C61" s="24"/>
      <c r="D61" s="114"/>
      <c r="E61" s="122"/>
      <c r="F61" s="123"/>
      <c r="G61" s="114"/>
      <c r="H61" s="123"/>
      <c r="I61" s="115"/>
      <c r="J61" s="114"/>
      <c r="K61" s="123"/>
      <c r="L61" s="132"/>
      <c r="M61" s="114"/>
      <c r="N61" s="123"/>
      <c r="O61" s="132"/>
      <c r="P61" s="114"/>
      <c r="Q61" s="123"/>
      <c r="R61" s="132"/>
      <c r="S61" s="114"/>
    </row>
    <row r="62" spans="1:19" s="1" customFormat="1" ht="26.25" customHeight="1" x14ac:dyDescent="0.2">
      <c r="A62" s="114">
        <v>1221</v>
      </c>
      <c r="B62" s="24" t="s">
        <v>61</v>
      </c>
      <c r="C62" s="24"/>
      <c r="D62" s="114"/>
      <c r="E62" s="122"/>
      <c r="F62" s="123" t="s">
        <v>17</v>
      </c>
      <c r="G62" s="114"/>
      <c r="H62" s="123"/>
      <c r="I62" s="115" t="s">
        <v>17</v>
      </c>
      <c r="J62" s="114"/>
      <c r="K62" s="123">
        <v>0</v>
      </c>
      <c r="L62" s="132"/>
      <c r="M62" s="114"/>
      <c r="N62" s="123">
        <v>0</v>
      </c>
      <c r="O62" s="132"/>
      <c r="P62" s="114"/>
      <c r="Q62" s="123">
        <v>0</v>
      </c>
      <c r="R62" s="132"/>
      <c r="S62" s="114"/>
    </row>
    <row r="63" spans="1:19" s="1" customFormat="1" ht="26.25" customHeight="1" x14ac:dyDescent="0.2">
      <c r="A63" s="119">
        <v>1230</v>
      </c>
      <c r="B63" s="7" t="s">
        <v>62</v>
      </c>
      <c r="C63" s="7"/>
      <c r="D63" s="119">
        <v>7321</v>
      </c>
      <c r="E63" s="22">
        <f>F63</f>
        <v>0</v>
      </c>
      <c r="F63" s="23"/>
      <c r="G63" s="119" t="s">
        <v>18</v>
      </c>
      <c r="H63" s="23">
        <f>I63</f>
        <v>0</v>
      </c>
      <c r="I63" s="120"/>
      <c r="J63" s="119" t="s">
        <v>18</v>
      </c>
      <c r="K63" s="23">
        <f>L63</f>
        <v>0</v>
      </c>
      <c r="L63" s="129"/>
      <c r="M63" s="119" t="s">
        <v>18</v>
      </c>
      <c r="N63" s="23">
        <f t="shared" ref="N63" si="83">O63</f>
        <v>0</v>
      </c>
      <c r="O63" s="129"/>
      <c r="P63" s="119" t="s">
        <v>18</v>
      </c>
      <c r="Q63" s="23">
        <f t="shared" ref="Q63" si="84">R63</f>
        <v>0</v>
      </c>
      <c r="R63" s="129"/>
      <c r="S63" s="119" t="s">
        <v>18</v>
      </c>
    </row>
    <row r="64" spans="1:19" s="1" customFormat="1" ht="26.25" customHeight="1" x14ac:dyDescent="0.2">
      <c r="A64" s="114"/>
      <c r="B64" s="10" t="s">
        <v>12</v>
      </c>
      <c r="C64" s="10"/>
      <c r="D64" s="114"/>
      <c r="E64" s="122"/>
      <c r="F64" s="123"/>
      <c r="G64" s="114"/>
      <c r="H64" s="123"/>
      <c r="I64" s="115"/>
      <c r="J64" s="114"/>
      <c r="K64" s="123"/>
      <c r="L64" s="132"/>
      <c r="M64" s="114"/>
      <c r="N64" s="123"/>
      <c r="O64" s="132"/>
      <c r="P64" s="114"/>
      <c r="Q64" s="123"/>
      <c r="R64" s="132"/>
      <c r="S64" s="114"/>
    </row>
    <row r="65" spans="1:19" s="1" customFormat="1" ht="26.25" customHeight="1" x14ac:dyDescent="0.2">
      <c r="A65" s="114">
        <v>1231</v>
      </c>
      <c r="B65" s="10" t="s">
        <v>63</v>
      </c>
      <c r="C65" s="10"/>
      <c r="D65" s="114"/>
      <c r="E65" s="122"/>
      <c r="F65" s="123"/>
      <c r="G65" s="114" t="s">
        <v>18</v>
      </c>
      <c r="H65" s="123"/>
      <c r="I65" s="115"/>
      <c r="J65" s="114" t="s">
        <v>18</v>
      </c>
      <c r="K65" s="123"/>
      <c r="L65" s="132"/>
      <c r="M65" s="114" t="s">
        <v>18</v>
      </c>
      <c r="N65" s="123"/>
      <c r="O65" s="132"/>
      <c r="P65" s="114" t="s">
        <v>18</v>
      </c>
      <c r="Q65" s="123"/>
      <c r="R65" s="132"/>
      <c r="S65" s="114" t="s">
        <v>18</v>
      </c>
    </row>
    <row r="66" spans="1:19" s="1" customFormat="1" ht="26.25" customHeight="1" x14ac:dyDescent="0.2">
      <c r="A66" s="119">
        <v>1240</v>
      </c>
      <c r="B66" s="7" t="s">
        <v>64</v>
      </c>
      <c r="C66" s="7"/>
      <c r="D66" s="119">
        <v>7322</v>
      </c>
      <c r="E66" s="127">
        <v>0</v>
      </c>
      <c r="F66" s="124" t="s">
        <v>18</v>
      </c>
      <c r="G66" s="119"/>
      <c r="H66" s="120"/>
      <c r="I66" s="120" t="s">
        <v>18</v>
      </c>
      <c r="J66" s="119"/>
      <c r="K66" s="119"/>
      <c r="L66" s="129"/>
      <c r="M66" s="119"/>
      <c r="N66" s="119"/>
      <c r="O66" s="129"/>
      <c r="P66" s="119"/>
      <c r="Q66" s="119"/>
      <c r="R66" s="129"/>
      <c r="S66" s="119"/>
    </row>
    <row r="67" spans="1:19" s="1" customFormat="1" ht="26.25" customHeight="1" x14ac:dyDescent="0.2">
      <c r="A67" s="114"/>
      <c r="B67" s="10" t="s">
        <v>12</v>
      </c>
      <c r="C67" s="10"/>
      <c r="D67" s="114"/>
      <c r="E67" s="122"/>
      <c r="F67" s="123"/>
      <c r="G67" s="114"/>
      <c r="H67" s="115"/>
      <c r="I67" s="115"/>
      <c r="J67" s="114"/>
      <c r="K67" s="114"/>
      <c r="L67" s="132"/>
      <c r="M67" s="114"/>
      <c r="N67" s="114"/>
      <c r="O67" s="132"/>
      <c r="P67" s="114"/>
      <c r="Q67" s="114"/>
      <c r="R67" s="132"/>
      <c r="S67" s="114"/>
    </row>
    <row r="68" spans="1:19" s="1" customFormat="1" ht="26.25" customHeight="1" x14ac:dyDescent="0.2">
      <c r="A68" s="114">
        <v>1241</v>
      </c>
      <c r="B68" s="10" t="s">
        <v>65</v>
      </c>
      <c r="C68" s="10"/>
      <c r="D68" s="114"/>
      <c r="E68" s="122"/>
      <c r="F68" s="123" t="s">
        <v>18</v>
      </c>
      <c r="G68" s="114"/>
      <c r="H68" s="115"/>
      <c r="I68" s="115" t="s">
        <v>18</v>
      </c>
      <c r="J68" s="114"/>
      <c r="K68" s="114"/>
      <c r="L68" s="132"/>
      <c r="M68" s="114"/>
      <c r="N68" s="114"/>
      <c r="O68" s="132"/>
      <c r="P68" s="114"/>
      <c r="Q68" s="114"/>
      <c r="R68" s="132"/>
      <c r="S68" s="114"/>
    </row>
    <row r="69" spans="1:19" s="1" customFormat="1" ht="26.25" customHeight="1" x14ac:dyDescent="0.2">
      <c r="A69" s="119">
        <v>1250</v>
      </c>
      <c r="B69" s="7" t="s">
        <v>66</v>
      </c>
      <c r="C69" s="7"/>
      <c r="D69" s="119">
        <v>7331</v>
      </c>
      <c r="E69" s="124">
        <f>E71+E72+E75+E76+E77</f>
        <v>822618.1</v>
      </c>
      <c r="F69" s="124">
        <f>F71+F72+F75+F76+F77</f>
        <v>822618.1</v>
      </c>
      <c r="G69" s="119" t="s">
        <v>18</v>
      </c>
      <c r="H69" s="124">
        <f>H71+H72+H75+H76+H77</f>
        <v>821463.2</v>
      </c>
      <c r="I69" s="124">
        <f>I71+I72+I75+I76+I77</f>
        <v>821463.2</v>
      </c>
      <c r="J69" s="119" t="s">
        <v>18</v>
      </c>
      <c r="K69" s="124">
        <f>K71+K72+K75+K76+K77</f>
        <v>753456.8</v>
      </c>
      <c r="L69" s="128">
        <f>L71+L72+L75+L76+L77</f>
        <v>753456.8</v>
      </c>
      <c r="M69" s="119" t="s">
        <v>18</v>
      </c>
      <c r="N69" s="124">
        <f t="shared" ref="N69:O69" si="85">N71+N72+N75+N76+N77</f>
        <v>753456.8</v>
      </c>
      <c r="O69" s="128">
        <f t="shared" si="85"/>
        <v>753456.8</v>
      </c>
      <c r="P69" s="119" t="s">
        <v>18</v>
      </c>
      <c r="Q69" s="124">
        <f t="shared" ref="Q69:R69" si="86">Q71+Q72+Q75+Q76+Q77</f>
        <v>753456.8</v>
      </c>
      <c r="R69" s="128">
        <f t="shared" si="86"/>
        <v>753456.8</v>
      </c>
      <c r="S69" s="119" t="s">
        <v>18</v>
      </c>
    </row>
    <row r="70" spans="1:19" s="1" customFormat="1" ht="26.25" customHeight="1" x14ac:dyDescent="0.2">
      <c r="A70" s="114"/>
      <c r="B70" s="10" t="s">
        <v>12</v>
      </c>
      <c r="C70" s="10"/>
      <c r="D70" s="114"/>
      <c r="E70" s="122"/>
      <c r="F70" s="123"/>
      <c r="G70" s="114"/>
      <c r="H70" s="115"/>
      <c r="I70" s="115"/>
      <c r="J70" s="114"/>
      <c r="K70" s="114"/>
      <c r="L70" s="132"/>
      <c r="M70" s="114"/>
      <c r="N70" s="114"/>
      <c r="O70" s="132"/>
      <c r="P70" s="114"/>
      <c r="Q70" s="114"/>
      <c r="R70" s="132"/>
      <c r="S70" s="114"/>
    </row>
    <row r="71" spans="1:19" s="1" customFormat="1" ht="26.25" customHeight="1" x14ac:dyDescent="0.2">
      <c r="A71" s="114">
        <v>1251</v>
      </c>
      <c r="B71" s="10" t="s">
        <v>67</v>
      </c>
      <c r="C71" s="10"/>
      <c r="D71" s="114"/>
      <c r="E71" s="123">
        <f t="shared" ref="E71:E76" si="87">F71</f>
        <v>813096.9</v>
      </c>
      <c r="F71" s="123">
        <v>813096.9</v>
      </c>
      <c r="G71" s="114" t="s">
        <v>18</v>
      </c>
      <c r="H71" s="123">
        <f t="shared" ref="H71:H76" si="88">I71</f>
        <v>810273.2</v>
      </c>
      <c r="I71" s="115">
        <v>810273.2</v>
      </c>
      <c r="J71" s="114" t="s">
        <v>18</v>
      </c>
      <c r="K71" s="123">
        <f t="shared" ref="K71:K77" si="89">L71</f>
        <v>741027.8</v>
      </c>
      <c r="L71" s="118">
        <v>741027.8</v>
      </c>
      <c r="M71" s="114" t="s">
        <v>18</v>
      </c>
      <c r="N71" s="123">
        <f t="shared" ref="N71" si="90">O71</f>
        <v>741027.8</v>
      </c>
      <c r="O71" s="118">
        <v>741027.8</v>
      </c>
      <c r="P71" s="114" t="s">
        <v>18</v>
      </c>
      <c r="Q71" s="123">
        <f t="shared" ref="Q71" si="91">R71</f>
        <v>741027.8</v>
      </c>
      <c r="R71" s="118">
        <v>741027.8</v>
      </c>
      <c r="S71" s="114" t="s">
        <v>18</v>
      </c>
    </row>
    <row r="72" spans="1:19" s="1" customFormat="1" ht="26.25" customHeight="1" x14ac:dyDescent="0.2">
      <c r="A72" s="114">
        <v>1252</v>
      </c>
      <c r="B72" s="24" t="s">
        <v>68</v>
      </c>
      <c r="C72" s="24"/>
      <c r="D72" s="114"/>
      <c r="E72" s="123">
        <f t="shared" si="87"/>
        <v>112.5</v>
      </c>
      <c r="F72" s="123">
        <v>112.5</v>
      </c>
      <c r="G72" s="114" t="s">
        <v>17</v>
      </c>
      <c r="H72" s="123">
        <f t="shared" si="88"/>
        <v>0</v>
      </c>
      <c r="I72" s="115"/>
      <c r="J72" s="114" t="s">
        <v>17</v>
      </c>
      <c r="K72" s="123">
        <f t="shared" si="89"/>
        <v>0</v>
      </c>
      <c r="L72" s="132"/>
      <c r="M72" s="114" t="s">
        <v>17</v>
      </c>
      <c r="N72" s="123">
        <f t="shared" ref="N72" si="92">O72</f>
        <v>0</v>
      </c>
      <c r="O72" s="132"/>
      <c r="P72" s="114" t="s">
        <v>17</v>
      </c>
      <c r="Q72" s="123">
        <f t="shared" ref="Q72" si="93">R72</f>
        <v>0</v>
      </c>
      <c r="R72" s="132"/>
      <c r="S72" s="114" t="s">
        <v>17</v>
      </c>
    </row>
    <row r="73" spans="1:19" s="1" customFormat="1" ht="26.25" customHeight="1" x14ac:dyDescent="0.2">
      <c r="A73" s="114"/>
      <c r="B73" s="24" t="s">
        <v>58</v>
      </c>
      <c r="C73" s="24"/>
      <c r="D73" s="114"/>
      <c r="E73" s="122">
        <f t="shared" si="87"/>
        <v>0</v>
      </c>
      <c r="F73" s="23"/>
      <c r="G73" s="114"/>
      <c r="H73" s="123">
        <f t="shared" si="88"/>
        <v>0</v>
      </c>
      <c r="I73" s="115"/>
      <c r="J73" s="114"/>
      <c r="K73" s="123">
        <f t="shared" si="89"/>
        <v>0</v>
      </c>
      <c r="L73" s="132"/>
      <c r="M73" s="114"/>
      <c r="N73" s="123">
        <f t="shared" ref="N73" si="94">O73</f>
        <v>0</v>
      </c>
      <c r="O73" s="132"/>
      <c r="P73" s="114"/>
      <c r="Q73" s="123">
        <f t="shared" ref="Q73" si="95">R73</f>
        <v>0</v>
      </c>
      <c r="R73" s="132"/>
      <c r="S73" s="114"/>
    </row>
    <row r="74" spans="1:19" s="1" customFormat="1" ht="26.25" customHeight="1" x14ac:dyDescent="0.2">
      <c r="A74" s="114">
        <v>1253</v>
      </c>
      <c r="B74" s="24" t="s">
        <v>69</v>
      </c>
      <c r="C74" s="24"/>
      <c r="D74" s="114"/>
      <c r="E74" s="18">
        <f t="shared" si="87"/>
        <v>112.5</v>
      </c>
      <c r="F74" s="123">
        <v>112.5</v>
      </c>
      <c r="G74" s="114" t="s">
        <v>17</v>
      </c>
      <c r="H74" s="123">
        <f t="shared" si="88"/>
        <v>0</v>
      </c>
      <c r="I74" s="115"/>
      <c r="J74" s="114" t="s">
        <v>17</v>
      </c>
      <c r="K74" s="123">
        <f t="shared" si="89"/>
        <v>0</v>
      </c>
      <c r="L74" s="132"/>
      <c r="M74" s="114" t="s">
        <v>17</v>
      </c>
      <c r="N74" s="123">
        <f t="shared" ref="N74" si="96">O74</f>
        <v>0</v>
      </c>
      <c r="O74" s="132"/>
      <c r="P74" s="114" t="s">
        <v>17</v>
      </c>
      <c r="Q74" s="123">
        <f t="shared" ref="Q74" si="97">R74</f>
        <v>0</v>
      </c>
      <c r="R74" s="132"/>
      <c r="S74" s="114" t="s">
        <v>17</v>
      </c>
    </row>
    <row r="75" spans="1:19" s="1" customFormat="1" ht="26.25" customHeight="1" x14ac:dyDescent="0.2">
      <c r="A75" s="114">
        <v>1254</v>
      </c>
      <c r="B75" s="24" t="s">
        <v>70</v>
      </c>
      <c r="C75" s="24"/>
      <c r="D75" s="114"/>
      <c r="E75" s="122">
        <f t="shared" si="87"/>
        <v>0</v>
      </c>
      <c r="F75" s="123">
        <v>0</v>
      </c>
      <c r="G75" s="114" t="s">
        <v>17</v>
      </c>
      <c r="H75" s="123">
        <f t="shared" si="88"/>
        <v>0</v>
      </c>
      <c r="I75" s="115"/>
      <c r="J75" s="114" t="s">
        <v>17</v>
      </c>
      <c r="K75" s="123">
        <f t="shared" si="89"/>
        <v>0</v>
      </c>
      <c r="L75" s="132"/>
      <c r="M75" s="114" t="s">
        <v>17</v>
      </c>
      <c r="N75" s="123">
        <f t="shared" ref="N75" si="98">O75</f>
        <v>0</v>
      </c>
      <c r="O75" s="132"/>
      <c r="P75" s="114" t="s">
        <v>17</v>
      </c>
      <c r="Q75" s="123">
        <f t="shared" ref="Q75" si="99">R75</f>
        <v>0</v>
      </c>
      <c r="R75" s="132"/>
      <c r="S75" s="114" t="s">
        <v>17</v>
      </c>
    </row>
    <row r="76" spans="1:19" s="1" customFormat="1" ht="26.25" customHeight="1" x14ac:dyDescent="0.2">
      <c r="A76" s="114">
        <v>1255</v>
      </c>
      <c r="B76" s="10" t="s">
        <v>71</v>
      </c>
      <c r="C76" s="10"/>
      <c r="D76" s="114"/>
      <c r="E76" s="18">
        <f t="shared" si="87"/>
        <v>9408.7000000000007</v>
      </c>
      <c r="F76" s="123">
        <v>9408.7000000000007</v>
      </c>
      <c r="G76" s="114" t="s">
        <v>18</v>
      </c>
      <c r="H76" s="123">
        <f t="shared" si="88"/>
        <v>11190</v>
      </c>
      <c r="I76" s="115">
        <v>11190</v>
      </c>
      <c r="J76" s="114" t="s">
        <v>18</v>
      </c>
      <c r="K76" s="123">
        <f t="shared" si="89"/>
        <v>10430</v>
      </c>
      <c r="L76" s="100">
        <v>10430</v>
      </c>
      <c r="M76" s="114" t="s">
        <v>18</v>
      </c>
      <c r="N76" s="123">
        <f t="shared" ref="N76" si="100">O76</f>
        <v>10430</v>
      </c>
      <c r="O76" s="100">
        <v>10430</v>
      </c>
      <c r="P76" s="114" t="s">
        <v>18</v>
      </c>
      <c r="Q76" s="123">
        <f t="shared" ref="Q76" si="101">R76</f>
        <v>10430</v>
      </c>
      <c r="R76" s="100">
        <v>10430</v>
      </c>
      <c r="S76" s="114" t="s">
        <v>18</v>
      </c>
    </row>
    <row r="77" spans="1:19" s="1" customFormat="1" ht="26.25" customHeight="1" x14ac:dyDescent="0.2">
      <c r="A77" s="114">
        <v>1256</v>
      </c>
      <c r="B77" s="24" t="s">
        <v>607</v>
      </c>
      <c r="C77" s="24"/>
      <c r="D77" s="114"/>
      <c r="E77" s="122"/>
      <c r="F77" s="123"/>
      <c r="G77" s="114" t="s">
        <v>17</v>
      </c>
      <c r="H77" s="115"/>
      <c r="I77" s="115"/>
      <c r="J77" s="114" t="s">
        <v>17</v>
      </c>
      <c r="K77" s="17">
        <f t="shared" si="89"/>
        <v>1999</v>
      </c>
      <c r="L77" s="100">
        <v>1999</v>
      </c>
      <c r="M77" s="114" t="s">
        <v>17</v>
      </c>
      <c r="N77" s="17">
        <f t="shared" ref="N77" si="102">O77</f>
        <v>1999</v>
      </c>
      <c r="O77" s="100">
        <v>1999</v>
      </c>
      <c r="P77" s="114" t="s">
        <v>17</v>
      </c>
      <c r="Q77" s="17">
        <f t="shared" ref="Q77" si="103">R77</f>
        <v>1999</v>
      </c>
      <c r="R77" s="100">
        <v>1999</v>
      </c>
      <c r="S77" s="114" t="s">
        <v>17</v>
      </c>
    </row>
    <row r="78" spans="1:19" s="1" customFormat="1" ht="26.25" customHeight="1" x14ac:dyDescent="0.2">
      <c r="A78" s="119">
        <v>1260</v>
      </c>
      <c r="B78" s="7" t="s">
        <v>72</v>
      </c>
      <c r="C78" s="7"/>
      <c r="D78" s="119">
        <v>7332</v>
      </c>
      <c r="E78" s="127">
        <f>E80+E81</f>
        <v>0</v>
      </c>
      <c r="F78" s="124" t="s">
        <v>18</v>
      </c>
      <c r="G78" s="119">
        <f>G80</f>
        <v>0</v>
      </c>
      <c r="H78" s="124">
        <f>H80</f>
        <v>15049</v>
      </c>
      <c r="I78" s="124" t="s">
        <v>18</v>
      </c>
      <c r="J78" s="27">
        <f>J80</f>
        <v>15049</v>
      </c>
      <c r="K78" s="124">
        <f>K80</f>
        <v>0</v>
      </c>
      <c r="L78" s="128"/>
      <c r="M78" s="119">
        <f>M80</f>
        <v>0</v>
      </c>
      <c r="N78" s="124">
        <f t="shared" ref="N78" si="104">N80</f>
        <v>0</v>
      </c>
      <c r="O78" s="128"/>
      <c r="P78" s="119">
        <f t="shared" ref="P78:Q78" si="105">P80</f>
        <v>0</v>
      </c>
      <c r="Q78" s="124">
        <f t="shared" si="105"/>
        <v>0</v>
      </c>
      <c r="R78" s="128"/>
      <c r="S78" s="119">
        <f t="shared" ref="S78" si="106">S80</f>
        <v>0</v>
      </c>
    </row>
    <row r="79" spans="1:19" s="1" customFormat="1" ht="26.25" customHeight="1" x14ac:dyDescent="0.2">
      <c r="A79" s="114"/>
      <c r="B79" s="10" t="s">
        <v>12</v>
      </c>
      <c r="C79" s="10"/>
      <c r="D79" s="114"/>
      <c r="E79" s="122"/>
      <c r="F79" s="123"/>
      <c r="G79" s="114"/>
      <c r="H79" s="115"/>
      <c r="I79" s="115"/>
      <c r="J79" s="28"/>
      <c r="K79" s="114"/>
      <c r="L79" s="132"/>
      <c r="M79" s="114"/>
      <c r="N79" s="114"/>
      <c r="O79" s="132"/>
      <c r="P79" s="114"/>
      <c r="Q79" s="114"/>
      <c r="R79" s="132"/>
      <c r="S79" s="114"/>
    </row>
    <row r="80" spans="1:19" s="1" customFormat="1" ht="26.25" customHeight="1" x14ac:dyDescent="0.2">
      <c r="A80" s="114">
        <v>1261</v>
      </c>
      <c r="B80" s="10" t="s">
        <v>73</v>
      </c>
      <c r="C80" s="10"/>
      <c r="D80" s="114"/>
      <c r="E80" s="18">
        <f>G80</f>
        <v>0</v>
      </c>
      <c r="F80" s="123" t="s">
        <v>18</v>
      </c>
      <c r="G80" s="114"/>
      <c r="H80" s="115">
        <f>J80</f>
        <v>15049</v>
      </c>
      <c r="I80" s="115" t="s">
        <v>18</v>
      </c>
      <c r="J80" s="28">
        <v>15049</v>
      </c>
      <c r="K80" s="123">
        <f>M80</f>
        <v>0</v>
      </c>
      <c r="L80" s="132"/>
      <c r="M80" s="114"/>
      <c r="N80" s="123">
        <f t="shared" ref="N80" si="107">P80</f>
        <v>0</v>
      </c>
      <c r="O80" s="132"/>
      <c r="P80" s="114"/>
      <c r="Q80" s="123">
        <f t="shared" ref="Q80" si="108">S80</f>
        <v>0</v>
      </c>
      <c r="R80" s="132"/>
      <c r="S80" s="114"/>
    </row>
    <row r="81" spans="1:19" s="1" customFormat="1" ht="26.25" customHeight="1" x14ac:dyDescent="0.2">
      <c r="A81" s="114">
        <v>1262</v>
      </c>
      <c r="B81" s="24" t="s">
        <v>74</v>
      </c>
      <c r="C81" s="24"/>
      <c r="D81" s="114"/>
      <c r="E81" s="122"/>
      <c r="F81" s="123" t="s">
        <v>17</v>
      </c>
      <c r="G81" s="114"/>
      <c r="H81" s="115"/>
      <c r="I81" s="115" t="s">
        <v>17</v>
      </c>
      <c r="J81" s="114"/>
      <c r="K81" s="114"/>
      <c r="L81" s="132"/>
      <c r="M81" s="114"/>
      <c r="N81" s="114"/>
      <c r="O81" s="132"/>
      <c r="P81" s="114"/>
      <c r="Q81" s="114"/>
      <c r="R81" s="132"/>
      <c r="S81" s="114"/>
    </row>
    <row r="82" spans="1:19" s="1" customFormat="1" ht="26.25" customHeight="1" x14ac:dyDescent="0.2">
      <c r="A82" s="119">
        <v>1300</v>
      </c>
      <c r="B82" s="7" t="s">
        <v>75</v>
      </c>
      <c r="C82" s="7"/>
      <c r="D82" s="119">
        <v>7400</v>
      </c>
      <c r="E82" s="124">
        <f>E86+E89+E95+E100+E126+E131+E135+E139</f>
        <v>234819.60199999998</v>
      </c>
      <c r="F82" s="124">
        <f>F86+F89+F95+F100+F126+F131+F139</f>
        <v>234819.60199999998</v>
      </c>
      <c r="G82" s="119" t="s">
        <v>580</v>
      </c>
      <c r="H82" s="124">
        <f>H86+H89+H95+H100+H126+H131+H135+H139</f>
        <v>248265.8</v>
      </c>
      <c r="I82" s="124">
        <f>I86+I89+I95+I100+I126+I131+I139</f>
        <v>248265.8</v>
      </c>
      <c r="J82" s="119"/>
      <c r="K82" s="124">
        <f>L82</f>
        <v>350020.3</v>
      </c>
      <c r="L82" s="124">
        <f>L84+L86+L89+L95+L100+L126+L143</f>
        <v>350020.3</v>
      </c>
      <c r="M82" s="119"/>
      <c r="N82" s="124">
        <f t="shared" ref="N82" si="109">O82</f>
        <v>350020.3</v>
      </c>
      <c r="O82" s="124">
        <f t="shared" ref="O82" si="110">O84+O86+O89+O95+O100+O126+O143</f>
        <v>350020.3</v>
      </c>
      <c r="P82" s="119"/>
      <c r="Q82" s="124">
        <f t="shared" ref="Q82" si="111">R82</f>
        <v>350020.3</v>
      </c>
      <c r="R82" s="124">
        <f t="shared" ref="R82" si="112">R84+R86+R89+R95+R100+R126+R143</f>
        <v>350020.3</v>
      </c>
      <c r="S82" s="119"/>
    </row>
    <row r="83" spans="1:19" s="1" customFormat="1" ht="26.25" customHeight="1" x14ac:dyDescent="0.2">
      <c r="A83" s="114"/>
      <c r="B83" s="10" t="s">
        <v>12</v>
      </c>
      <c r="C83" s="10"/>
      <c r="D83" s="114"/>
      <c r="E83" s="122"/>
      <c r="F83" s="123"/>
      <c r="G83" s="114"/>
      <c r="H83" s="115"/>
      <c r="I83" s="115"/>
      <c r="J83" s="114"/>
      <c r="K83" s="114"/>
      <c r="L83" s="132"/>
      <c r="M83" s="114"/>
      <c r="N83" s="114"/>
      <c r="O83" s="132"/>
      <c r="P83" s="114"/>
      <c r="Q83" s="114"/>
      <c r="R83" s="132"/>
      <c r="S83" s="114"/>
    </row>
    <row r="84" spans="1:19" s="1" customFormat="1" ht="26.25" customHeight="1" x14ac:dyDescent="0.2">
      <c r="A84" s="119">
        <v>1310</v>
      </c>
      <c r="B84" s="7" t="s">
        <v>76</v>
      </c>
      <c r="C84" s="7"/>
      <c r="D84" s="114">
        <v>7411</v>
      </c>
      <c r="E84" s="122"/>
      <c r="F84" s="123" t="s">
        <v>17</v>
      </c>
      <c r="G84" s="114"/>
      <c r="H84" s="115"/>
      <c r="I84" s="115" t="s">
        <v>17</v>
      </c>
      <c r="J84" s="114"/>
      <c r="K84" s="114"/>
      <c r="L84" s="132"/>
      <c r="M84" s="114"/>
      <c r="N84" s="114"/>
      <c r="O84" s="132"/>
      <c r="P84" s="114"/>
      <c r="Q84" s="114"/>
      <c r="R84" s="132"/>
      <c r="S84" s="114"/>
    </row>
    <row r="85" spans="1:19" s="1" customFormat="1" ht="26.25" customHeight="1" x14ac:dyDescent="0.2">
      <c r="A85" s="114">
        <v>1311</v>
      </c>
      <c r="B85" s="24" t="s">
        <v>77</v>
      </c>
      <c r="C85" s="24"/>
      <c r="D85" s="114"/>
      <c r="E85" s="122"/>
      <c r="F85" s="123" t="s">
        <v>17</v>
      </c>
      <c r="G85" s="114"/>
      <c r="H85" s="115"/>
      <c r="I85" s="115" t="s">
        <v>17</v>
      </c>
      <c r="J85" s="114"/>
      <c r="K85" s="114"/>
      <c r="L85" s="132"/>
      <c r="M85" s="114"/>
      <c r="N85" s="114"/>
      <c r="O85" s="132"/>
      <c r="P85" s="114"/>
      <c r="Q85" s="114"/>
      <c r="R85" s="132"/>
      <c r="S85" s="114"/>
    </row>
    <row r="86" spans="1:19" s="1" customFormat="1" ht="26.25" customHeight="1" x14ac:dyDescent="0.2">
      <c r="A86" s="119">
        <v>1320</v>
      </c>
      <c r="B86" s="7" t="s">
        <v>78</v>
      </c>
      <c r="C86" s="7"/>
      <c r="D86" s="119">
        <v>7412</v>
      </c>
      <c r="E86" s="127"/>
      <c r="F86" s="124"/>
      <c r="G86" s="119" t="s">
        <v>18</v>
      </c>
      <c r="H86" s="120"/>
      <c r="I86" s="120"/>
      <c r="J86" s="119" t="s">
        <v>18</v>
      </c>
      <c r="K86" s="119"/>
      <c r="L86" s="129"/>
      <c r="M86" s="119" t="s">
        <v>18</v>
      </c>
      <c r="N86" s="119"/>
      <c r="O86" s="129"/>
      <c r="P86" s="119" t="s">
        <v>18</v>
      </c>
      <c r="Q86" s="119"/>
      <c r="R86" s="129"/>
      <c r="S86" s="119" t="s">
        <v>18</v>
      </c>
    </row>
    <row r="87" spans="1:19" s="1" customFormat="1" ht="26.25" customHeight="1" x14ac:dyDescent="0.2">
      <c r="A87" s="114"/>
      <c r="B87" s="10" t="s">
        <v>12</v>
      </c>
      <c r="C87" s="10"/>
      <c r="D87" s="114"/>
      <c r="E87" s="122"/>
      <c r="F87" s="123"/>
      <c r="G87" s="114" t="s">
        <v>18</v>
      </c>
      <c r="H87" s="115"/>
      <c r="I87" s="115"/>
      <c r="J87" s="114" t="s">
        <v>18</v>
      </c>
      <c r="K87" s="114"/>
      <c r="L87" s="132"/>
      <c r="M87" s="114" t="s">
        <v>18</v>
      </c>
      <c r="N87" s="114"/>
      <c r="O87" s="132"/>
      <c r="P87" s="114" t="s">
        <v>18</v>
      </c>
      <c r="Q87" s="114"/>
      <c r="R87" s="132"/>
      <c r="S87" s="114" t="s">
        <v>18</v>
      </c>
    </row>
    <row r="88" spans="1:19" s="1" customFormat="1" ht="26.25" customHeight="1" x14ac:dyDescent="0.2">
      <c r="A88" s="114">
        <v>1321</v>
      </c>
      <c r="B88" s="10" t="s">
        <v>79</v>
      </c>
      <c r="C88" s="10"/>
      <c r="D88" s="114"/>
      <c r="E88" s="122"/>
      <c r="F88" s="123"/>
      <c r="G88" s="114" t="s">
        <v>18</v>
      </c>
      <c r="H88" s="115"/>
      <c r="I88" s="115"/>
      <c r="J88" s="114" t="s">
        <v>18</v>
      </c>
      <c r="K88" s="114"/>
      <c r="L88" s="132"/>
      <c r="M88" s="114" t="s">
        <v>18</v>
      </c>
      <c r="N88" s="114"/>
      <c r="O88" s="132"/>
      <c r="P88" s="114" t="s">
        <v>18</v>
      </c>
      <c r="Q88" s="114"/>
      <c r="R88" s="132"/>
      <c r="S88" s="114" t="s">
        <v>18</v>
      </c>
    </row>
    <row r="89" spans="1:19" s="1" customFormat="1" ht="26.25" customHeight="1" x14ac:dyDescent="0.2">
      <c r="A89" s="119">
        <v>1330</v>
      </c>
      <c r="B89" s="7" t="s">
        <v>80</v>
      </c>
      <c r="C89" s="7"/>
      <c r="D89" s="119">
        <v>7415</v>
      </c>
      <c r="E89" s="124">
        <f>E91+E92+E93+E94</f>
        <v>28147.602000000003</v>
      </c>
      <c r="F89" s="124">
        <f>F91+F92+F93+F94</f>
        <v>28147.602000000003</v>
      </c>
      <c r="G89" s="119" t="s">
        <v>18</v>
      </c>
      <c r="H89" s="124">
        <f>H91+H92+H93+H94</f>
        <v>26744</v>
      </c>
      <c r="I89" s="124">
        <f>I91+I92+I93+I94</f>
        <v>26744</v>
      </c>
      <c r="J89" s="119" t="s">
        <v>18</v>
      </c>
      <c r="K89" s="124">
        <f>L89</f>
        <v>28829</v>
      </c>
      <c r="L89" s="128">
        <f>L91+L92+L93+L94</f>
        <v>28829</v>
      </c>
      <c r="M89" s="119" t="s">
        <v>18</v>
      </c>
      <c r="N89" s="124">
        <f t="shared" ref="N89" si="113">O89</f>
        <v>28829</v>
      </c>
      <c r="O89" s="128">
        <f t="shared" ref="O89" si="114">O91+O92+O93+O94</f>
        <v>28829</v>
      </c>
      <c r="P89" s="119" t="s">
        <v>18</v>
      </c>
      <c r="Q89" s="124">
        <f t="shared" ref="Q89" si="115">R89</f>
        <v>28829</v>
      </c>
      <c r="R89" s="128">
        <f t="shared" ref="R89" si="116">R91+R92+R93+R94</f>
        <v>28829</v>
      </c>
      <c r="S89" s="119" t="s">
        <v>18</v>
      </c>
    </row>
    <row r="90" spans="1:19" s="1" customFormat="1" ht="26.25" customHeight="1" x14ac:dyDescent="0.2">
      <c r="A90" s="114"/>
      <c r="B90" s="10" t="s">
        <v>12</v>
      </c>
      <c r="C90" s="10"/>
      <c r="D90" s="114"/>
      <c r="E90" s="122"/>
      <c r="F90" s="123"/>
      <c r="G90" s="114"/>
      <c r="H90" s="123"/>
      <c r="I90" s="115"/>
      <c r="J90" s="114"/>
      <c r="K90" s="123"/>
      <c r="L90" s="132"/>
      <c r="M90" s="114"/>
      <c r="N90" s="123"/>
      <c r="O90" s="132"/>
      <c r="P90" s="114"/>
      <c r="Q90" s="123"/>
      <c r="R90" s="132"/>
      <c r="S90" s="114"/>
    </row>
    <row r="91" spans="1:19" s="29" customFormat="1" ht="26.25" customHeight="1" x14ac:dyDescent="0.25">
      <c r="A91" s="114">
        <v>1331</v>
      </c>
      <c r="B91" s="10" t="s">
        <v>81</v>
      </c>
      <c r="C91" s="10"/>
      <c r="D91" s="114"/>
      <c r="E91" s="20">
        <f>F91</f>
        <v>24836.7</v>
      </c>
      <c r="F91" s="123">
        <v>24836.7</v>
      </c>
      <c r="G91" s="114" t="s">
        <v>18</v>
      </c>
      <c r="H91" s="20">
        <f>I91</f>
        <v>23000</v>
      </c>
      <c r="I91" s="115">
        <v>23000</v>
      </c>
      <c r="J91" s="114" t="s">
        <v>18</v>
      </c>
      <c r="K91" s="20">
        <f>L91</f>
        <v>24400</v>
      </c>
      <c r="L91" s="118">
        <v>24400</v>
      </c>
      <c r="M91" s="114" t="s">
        <v>18</v>
      </c>
      <c r="N91" s="20">
        <f t="shared" ref="N91" si="117">O91</f>
        <v>24400</v>
      </c>
      <c r="O91" s="118">
        <v>24400</v>
      </c>
      <c r="P91" s="114" t="s">
        <v>18</v>
      </c>
      <c r="Q91" s="20">
        <f t="shared" ref="Q91" si="118">R91</f>
        <v>24400</v>
      </c>
      <c r="R91" s="118">
        <v>24400</v>
      </c>
      <c r="S91" s="114" t="s">
        <v>18</v>
      </c>
    </row>
    <row r="92" spans="1:19" s="29" customFormat="1" ht="26.25" customHeight="1" x14ac:dyDescent="0.25">
      <c r="A92" s="114">
        <v>1332</v>
      </c>
      <c r="B92" s="24" t="s">
        <v>82</v>
      </c>
      <c r="C92" s="24"/>
      <c r="D92" s="114"/>
      <c r="E92" s="20">
        <f>F92</f>
        <v>953.77200000000005</v>
      </c>
      <c r="F92" s="123">
        <v>953.77200000000005</v>
      </c>
      <c r="G92" s="114" t="s">
        <v>17</v>
      </c>
      <c r="H92" s="20">
        <f>I92</f>
        <v>0</v>
      </c>
      <c r="I92" s="115"/>
      <c r="J92" s="114" t="s">
        <v>17</v>
      </c>
      <c r="K92" s="20">
        <f>L92</f>
        <v>685</v>
      </c>
      <c r="L92" s="118">
        <v>685</v>
      </c>
      <c r="M92" s="114" t="s">
        <v>17</v>
      </c>
      <c r="N92" s="20">
        <f t="shared" ref="N92" si="119">O92</f>
        <v>685</v>
      </c>
      <c r="O92" s="118">
        <v>685</v>
      </c>
      <c r="P92" s="114" t="s">
        <v>17</v>
      </c>
      <c r="Q92" s="20">
        <f t="shared" ref="Q92" si="120">R92</f>
        <v>685</v>
      </c>
      <c r="R92" s="118">
        <v>685</v>
      </c>
      <c r="S92" s="114" t="s">
        <v>17</v>
      </c>
    </row>
    <row r="93" spans="1:19" s="1" customFormat="1" ht="26.25" customHeight="1" x14ac:dyDescent="0.2">
      <c r="A93" s="114">
        <v>1333</v>
      </c>
      <c r="B93" s="10" t="s">
        <v>83</v>
      </c>
      <c r="C93" s="10"/>
      <c r="D93" s="114"/>
      <c r="E93" s="22">
        <f>F93</f>
        <v>0</v>
      </c>
      <c r="F93" s="123">
        <v>0</v>
      </c>
      <c r="G93" s="114" t="s">
        <v>18</v>
      </c>
      <c r="H93" s="23">
        <f>I93</f>
        <v>0</v>
      </c>
      <c r="I93" s="115"/>
      <c r="J93" s="114" t="s">
        <v>18</v>
      </c>
      <c r="K93" s="20">
        <f>L93</f>
        <v>0</v>
      </c>
      <c r="L93" s="132">
        <v>0</v>
      </c>
      <c r="M93" s="114" t="s">
        <v>18</v>
      </c>
      <c r="N93" s="20">
        <f t="shared" ref="N93" si="121">O93</f>
        <v>0</v>
      </c>
      <c r="O93" s="132">
        <v>0</v>
      </c>
      <c r="P93" s="114" t="s">
        <v>18</v>
      </c>
      <c r="Q93" s="20">
        <f t="shared" ref="Q93" si="122">R93</f>
        <v>0</v>
      </c>
      <c r="R93" s="132">
        <v>0</v>
      </c>
      <c r="S93" s="114" t="s">
        <v>18</v>
      </c>
    </row>
    <row r="94" spans="1:19" s="29" customFormat="1" ht="26.25" customHeight="1" x14ac:dyDescent="0.25">
      <c r="A94" s="114">
        <v>1334</v>
      </c>
      <c r="B94" s="10" t="s">
        <v>84</v>
      </c>
      <c r="C94" s="10"/>
      <c r="D94" s="114"/>
      <c r="E94" s="20">
        <f>F94</f>
        <v>2357.13</v>
      </c>
      <c r="F94" s="123">
        <v>2357.13</v>
      </c>
      <c r="G94" s="114" t="s">
        <v>18</v>
      </c>
      <c r="H94" s="20">
        <f>I94</f>
        <v>3744</v>
      </c>
      <c r="I94" s="115">
        <v>3744</v>
      </c>
      <c r="J94" s="114" t="s">
        <v>18</v>
      </c>
      <c r="K94" s="20">
        <f>L94</f>
        <v>3744</v>
      </c>
      <c r="L94" s="118">
        <v>3744</v>
      </c>
      <c r="M94" s="114" t="s">
        <v>18</v>
      </c>
      <c r="N94" s="20">
        <f t="shared" ref="N94" si="123">O94</f>
        <v>3744</v>
      </c>
      <c r="O94" s="118">
        <v>3744</v>
      </c>
      <c r="P94" s="114" t="s">
        <v>18</v>
      </c>
      <c r="Q94" s="20">
        <f t="shared" ref="Q94" si="124">R94</f>
        <v>3744</v>
      </c>
      <c r="R94" s="118">
        <v>3744</v>
      </c>
      <c r="S94" s="114" t="s">
        <v>18</v>
      </c>
    </row>
    <row r="95" spans="1:19" s="1" customFormat="1" ht="26.25" customHeight="1" x14ac:dyDescent="0.2">
      <c r="A95" s="119">
        <v>1340</v>
      </c>
      <c r="B95" s="7" t="s">
        <v>85</v>
      </c>
      <c r="C95" s="7"/>
      <c r="D95" s="119">
        <v>7421</v>
      </c>
      <c r="E95" s="124">
        <f>E97+E98+E99</f>
        <v>4895.1000000000004</v>
      </c>
      <c r="F95" s="124">
        <f>F97+F98+F99</f>
        <v>4895.1000000000004</v>
      </c>
      <c r="G95" s="119" t="s">
        <v>18</v>
      </c>
      <c r="H95" s="124">
        <f>H97+H98+H99</f>
        <v>1999</v>
      </c>
      <c r="I95" s="124">
        <f>I97+I98+I99</f>
        <v>1999</v>
      </c>
      <c r="J95" s="119" t="s">
        <v>18</v>
      </c>
      <c r="K95" s="124">
        <f>K97+K98+K99</f>
        <v>0</v>
      </c>
      <c r="L95" s="128">
        <f>L97+L98+L99</f>
        <v>0</v>
      </c>
      <c r="M95" s="119" t="s">
        <v>18</v>
      </c>
      <c r="N95" s="124">
        <f t="shared" ref="N95:O95" si="125">N97+N98+N99</f>
        <v>0</v>
      </c>
      <c r="O95" s="128">
        <f t="shared" si="125"/>
        <v>0</v>
      </c>
      <c r="P95" s="119" t="s">
        <v>18</v>
      </c>
      <c r="Q95" s="124">
        <f t="shared" ref="Q95:R95" si="126">Q97+Q98+Q99</f>
        <v>0</v>
      </c>
      <c r="R95" s="128">
        <f t="shared" si="126"/>
        <v>0</v>
      </c>
      <c r="S95" s="119" t="s">
        <v>18</v>
      </c>
    </row>
    <row r="96" spans="1:19" s="1" customFormat="1" ht="26.25" customHeight="1" x14ac:dyDescent="0.2">
      <c r="A96" s="114"/>
      <c r="B96" s="10" t="s">
        <v>12</v>
      </c>
      <c r="C96" s="10"/>
      <c r="D96" s="114"/>
      <c r="E96" s="122"/>
      <c r="F96" s="123"/>
      <c r="G96" s="114"/>
      <c r="H96" s="123"/>
      <c r="I96" s="115"/>
      <c r="J96" s="114"/>
      <c r="K96" s="123"/>
      <c r="L96" s="132"/>
      <c r="M96" s="114"/>
      <c r="N96" s="123"/>
      <c r="O96" s="132"/>
      <c r="P96" s="114"/>
      <c r="Q96" s="123"/>
      <c r="R96" s="132"/>
      <c r="S96" s="114"/>
    </row>
    <row r="97" spans="1:19" s="29" customFormat="1" ht="26.25" customHeight="1" x14ac:dyDescent="0.25">
      <c r="A97" s="114">
        <v>1341</v>
      </c>
      <c r="B97" s="24" t="s">
        <v>86</v>
      </c>
      <c r="C97" s="24"/>
      <c r="D97" s="114"/>
      <c r="E97" s="20">
        <f>F97</f>
        <v>4895.1000000000004</v>
      </c>
      <c r="F97" s="123">
        <v>4895.1000000000004</v>
      </c>
      <c r="G97" s="114" t="s">
        <v>17</v>
      </c>
      <c r="H97" s="20">
        <f>I97</f>
        <v>1999</v>
      </c>
      <c r="I97" s="115">
        <v>1999</v>
      </c>
      <c r="J97" s="114" t="s">
        <v>17</v>
      </c>
      <c r="K97" s="20">
        <f>L97</f>
        <v>0</v>
      </c>
      <c r="L97" s="132"/>
      <c r="M97" s="114" t="s">
        <v>17</v>
      </c>
      <c r="N97" s="20">
        <f t="shared" ref="N97" si="127">O97</f>
        <v>0</v>
      </c>
      <c r="O97" s="132"/>
      <c r="P97" s="114" t="s">
        <v>17</v>
      </c>
      <c r="Q97" s="20">
        <f t="shared" ref="Q97" si="128">R97</f>
        <v>0</v>
      </c>
      <c r="R97" s="132"/>
      <c r="S97" s="114" t="s">
        <v>17</v>
      </c>
    </row>
    <row r="98" spans="1:19" s="29" customFormat="1" ht="26.25" customHeight="1" x14ac:dyDescent="0.25">
      <c r="A98" s="114">
        <v>1342</v>
      </c>
      <c r="B98" s="10" t="s">
        <v>87</v>
      </c>
      <c r="C98" s="10"/>
      <c r="D98" s="114"/>
      <c r="E98" s="30">
        <f>F98</f>
        <v>0</v>
      </c>
      <c r="F98" s="123">
        <v>0</v>
      </c>
      <c r="G98" s="114" t="s">
        <v>18</v>
      </c>
      <c r="H98" s="20">
        <f>I98</f>
        <v>0</v>
      </c>
      <c r="I98" s="115"/>
      <c r="J98" s="114" t="s">
        <v>18</v>
      </c>
      <c r="K98" s="20">
        <f>L98</f>
        <v>0</v>
      </c>
      <c r="L98" s="132"/>
      <c r="M98" s="114" t="s">
        <v>18</v>
      </c>
      <c r="N98" s="20">
        <f t="shared" ref="N98" si="129">O98</f>
        <v>0</v>
      </c>
      <c r="O98" s="132"/>
      <c r="P98" s="114" t="s">
        <v>18</v>
      </c>
      <c r="Q98" s="20">
        <f t="shared" ref="Q98" si="130">R98</f>
        <v>0</v>
      </c>
      <c r="R98" s="132"/>
      <c r="S98" s="114" t="s">
        <v>18</v>
      </c>
    </row>
    <row r="99" spans="1:19" s="1" customFormat="1" ht="26.25" customHeight="1" x14ac:dyDescent="0.2">
      <c r="A99" s="114">
        <v>1343</v>
      </c>
      <c r="B99" s="24" t="s">
        <v>88</v>
      </c>
      <c r="C99" s="24"/>
      <c r="D99" s="114"/>
      <c r="E99" s="22">
        <f>F99</f>
        <v>0</v>
      </c>
      <c r="F99" s="23">
        <v>0</v>
      </c>
      <c r="G99" s="114" t="s">
        <v>17</v>
      </c>
      <c r="H99" s="23">
        <f>I99</f>
        <v>0</v>
      </c>
      <c r="I99" s="115"/>
      <c r="J99" s="114" t="s">
        <v>17</v>
      </c>
      <c r="K99" s="23">
        <f>L99</f>
        <v>0</v>
      </c>
      <c r="L99" s="132"/>
      <c r="M99" s="114" t="s">
        <v>17</v>
      </c>
      <c r="N99" s="23">
        <f t="shared" ref="N99" si="131">O99</f>
        <v>0</v>
      </c>
      <c r="O99" s="132"/>
      <c r="P99" s="114" t="s">
        <v>17</v>
      </c>
      <c r="Q99" s="23">
        <f t="shared" ref="Q99" si="132">R99</f>
        <v>0</v>
      </c>
      <c r="R99" s="132"/>
      <c r="S99" s="114" t="s">
        <v>17</v>
      </c>
    </row>
    <row r="100" spans="1:19" s="1" customFormat="1" ht="26.25" customHeight="1" x14ac:dyDescent="0.2">
      <c r="A100" s="119">
        <v>1350</v>
      </c>
      <c r="B100" s="7" t="s">
        <v>89</v>
      </c>
      <c r="C100" s="7"/>
      <c r="D100" s="119">
        <v>7422</v>
      </c>
      <c r="E100" s="124">
        <f>E102+E124</f>
        <v>175407.65199999997</v>
      </c>
      <c r="F100" s="124">
        <f>F102+F124</f>
        <v>175407.65199999997</v>
      </c>
      <c r="G100" s="119" t="s">
        <v>18</v>
      </c>
      <c r="H100" s="124">
        <f>H102+H124</f>
        <v>218522.8</v>
      </c>
      <c r="I100" s="124">
        <f>I102+I124</f>
        <v>218522.8</v>
      </c>
      <c r="J100" s="119" t="s">
        <v>18</v>
      </c>
      <c r="K100" s="124">
        <f>K102+K124</f>
        <v>265191.3</v>
      </c>
      <c r="L100" s="128">
        <f>L102+L124</f>
        <v>265191.3</v>
      </c>
      <c r="M100" s="119" t="s">
        <v>18</v>
      </c>
      <c r="N100" s="124">
        <f t="shared" ref="N100:O100" si="133">N102+N124</f>
        <v>265191.3</v>
      </c>
      <c r="O100" s="128">
        <f t="shared" si="133"/>
        <v>265191.3</v>
      </c>
      <c r="P100" s="119" t="s">
        <v>18</v>
      </c>
      <c r="Q100" s="124">
        <f t="shared" ref="Q100:R100" si="134">Q102+Q124</f>
        <v>265191.3</v>
      </c>
      <c r="R100" s="128">
        <f t="shared" si="134"/>
        <v>265191.3</v>
      </c>
      <c r="S100" s="119" t="s">
        <v>18</v>
      </c>
    </row>
    <row r="101" spans="1:19" s="1" customFormat="1" ht="26.25" customHeight="1" x14ac:dyDescent="0.2">
      <c r="A101" s="114"/>
      <c r="B101" s="10" t="s">
        <v>12</v>
      </c>
      <c r="C101" s="10"/>
      <c r="D101" s="114"/>
      <c r="E101" s="122"/>
      <c r="F101" s="123"/>
      <c r="G101" s="114"/>
      <c r="H101" s="123"/>
      <c r="I101" s="123"/>
      <c r="J101" s="114"/>
      <c r="K101" s="123"/>
      <c r="L101" s="134"/>
      <c r="M101" s="114"/>
      <c r="N101" s="123"/>
      <c r="O101" s="134"/>
      <c r="P101" s="114"/>
      <c r="Q101" s="123"/>
      <c r="R101" s="134"/>
      <c r="S101" s="114"/>
    </row>
    <row r="102" spans="1:19" s="1" customFormat="1" ht="26.25" customHeight="1" x14ac:dyDescent="0.2">
      <c r="A102" s="114">
        <v>1351</v>
      </c>
      <c r="B102" s="10" t="s">
        <v>90</v>
      </c>
      <c r="C102" s="10"/>
      <c r="D102" s="114"/>
      <c r="E102" s="123">
        <f>E104+E105+E106+E107+E108+E109+E110+E111+E112+E113+E114+E115+E116+E117+E118+E119+E120+E121+E122+E123</f>
        <v>156979.13199999998</v>
      </c>
      <c r="F102" s="123">
        <f>F104+F105+F106+F107+F108+F109+F110+F111+F112+F113+F114+F115+F116+F117+F118+F119+F120+F121+F122+F123</f>
        <v>156979.13199999998</v>
      </c>
      <c r="G102" s="114" t="s">
        <v>18</v>
      </c>
      <c r="H102" s="123">
        <f>H104+H105+H106+H107+H108+H109+H110+H111+H112+H113+H114+H115+H116+H117+H118+H119+H120+H121+H122+H123</f>
        <v>193237.8</v>
      </c>
      <c r="I102" s="123">
        <f>I104+I105+I106+I107+I108+I109+I110+I111+I112+I113+I114+I115+I116+I117+I118+I119+I120+I121+I122+I123</f>
        <v>193237.8</v>
      </c>
      <c r="J102" s="114" t="s">
        <v>17</v>
      </c>
      <c r="K102" s="123">
        <f>K104+K105+K106+K107+K108+K109+K110+K111+K112+K113+K114+K115+K116+K117+K118+K119+K120+K121+K122+K123</f>
        <v>195191.3</v>
      </c>
      <c r="L102" s="134">
        <f>L104+L105+L106+L107+L108+L109+L110+L111+L112+L113+L114+L115+L116+L117+L118+L119+L120+L121+L122+L123</f>
        <v>195191.3</v>
      </c>
      <c r="M102" s="114" t="s">
        <v>18</v>
      </c>
      <c r="N102" s="123">
        <f t="shared" ref="N102:O102" si="135">N104+N105+N106+N107+N108+N109+N110+N111+N112+N113+N114+N115+N116+N117+N118+N119+N120+N121+N122+N123</f>
        <v>195191.3</v>
      </c>
      <c r="O102" s="134">
        <f t="shared" si="135"/>
        <v>195191.3</v>
      </c>
      <c r="P102" s="114" t="s">
        <v>18</v>
      </c>
      <c r="Q102" s="123">
        <f t="shared" ref="Q102:R102" si="136">Q104+Q105+Q106+Q107+Q108+Q109+Q110+Q111+Q112+Q113+Q114+Q115+Q116+Q117+Q118+Q119+Q120+Q121+Q122+Q123</f>
        <v>195191.3</v>
      </c>
      <c r="R102" s="134">
        <f t="shared" si="136"/>
        <v>195191.3</v>
      </c>
      <c r="S102" s="114" t="s">
        <v>18</v>
      </c>
    </row>
    <row r="103" spans="1:19" s="1" customFormat="1" ht="26.25" customHeight="1" x14ac:dyDescent="0.2">
      <c r="A103" s="114"/>
      <c r="B103" s="10" t="s">
        <v>12</v>
      </c>
      <c r="C103" s="10"/>
      <c r="D103" s="114"/>
      <c r="E103" s="122">
        <f t="shared" ref="E103:E125" si="137">F103</f>
        <v>0</v>
      </c>
      <c r="F103" s="23"/>
      <c r="G103" s="114"/>
      <c r="H103" s="123">
        <f t="shared" ref="H103:H125" si="138">I103</f>
        <v>0</v>
      </c>
      <c r="I103" s="115"/>
      <c r="J103" s="114"/>
      <c r="K103" s="123">
        <f t="shared" ref="K103:K125" si="139">L103</f>
        <v>0</v>
      </c>
      <c r="L103" s="132"/>
      <c r="M103" s="114"/>
      <c r="N103" s="123">
        <f t="shared" ref="N103" si="140">O103</f>
        <v>0</v>
      </c>
      <c r="O103" s="132"/>
      <c r="P103" s="114"/>
      <c r="Q103" s="123">
        <f t="shared" ref="Q103" si="141">R103</f>
        <v>0</v>
      </c>
      <c r="R103" s="132"/>
      <c r="S103" s="114"/>
    </row>
    <row r="104" spans="1:19" s="1" customFormat="1" ht="26.25" customHeight="1" x14ac:dyDescent="0.2">
      <c r="A104" s="114">
        <v>13501</v>
      </c>
      <c r="B104" s="10" t="s">
        <v>91</v>
      </c>
      <c r="C104" s="10"/>
      <c r="D104" s="114"/>
      <c r="E104" s="123">
        <f t="shared" si="137"/>
        <v>2245.1</v>
      </c>
      <c r="F104" s="123">
        <v>2245.1</v>
      </c>
      <c r="G104" s="114" t="s">
        <v>18</v>
      </c>
      <c r="H104" s="123">
        <f t="shared" si="138"/>
        <v>2000</v>
      </c>
      <c r="I104" s="115">
        <v>2000</v>
      </c>
      <c r="J104" s="114" t="s">
        <v>18</v>
      </c>
      <c r="K104" s="123">
        <f t="shared" si="139"/>
        <v>0</v>
      </c>
      <c r="L104" s="132"/>
      <c r="M104" s="114" t="s">
        <v>18</v>
      </c>
      <c r="N104" s="123">
        <f t="shared" ref="N104" si="142">O104</f>
        <v>0</v>
      </c>
      <c r="O104" s="132"/>
      <c r="P104" s="114" t="s">
        <v>18</v>
      </c>
      <c r="Q104" s="123">
        <f t="shared" ref="Q104" si="143">R104</f>
        <v>0</v>
      </c>
      <c r="R104" s="132"/>
      <c r="S104" s="114" t="s">
        <v>18</v>
      </c>
    </row>
    <row r="105" spans="1:19" s="1" customFormat="1" ht="26.25" customHeight="1" x14ac:dyDescent="0.2">
      <c r="A105" s="114">
        <v>13502</v>
      </c>
      <c r="B105" s="24" t="s">
        <v>92</v>
      </c>
      <c r="C105" s="24"/>
      <c r="D105" s="114"/>
      <c r="E105" s="122">
        <f t="shared" si="137"/>
        <v>0</v>
      </c>
      <c r="F105" s="123">
        <v>0</v>
      </c>
      <c r="G105" s="114" t="s">
        <v>18</v>
      </c>
      <c r="H105" s="123">
        <f t="shared" si="138"/>
        <v>0</v>
      </c>
      <c r="I105" s="115"/>
      <c r="J105" s="114" t="s">
        <v>18</v>
      </c>
      <c r="K105" s="123">
        <f t="shared" si="139"/>
        <v>0</v>
      </c>
      <c r="L105" s="132"/>
      <c r="M105" s="114" t="s">
        <v>18</v>
      </c>
      <c r="N105" s="123">
        <f t="shared" ref="N105" si="144">O105</f>
        <v>0</v>
      </c>
      <c r="O105" s="132"/>
      <c r="P105" s="114" t="s">
        <v>18</v>
      </c>
      <c r="Q105" s="123">
        <f t="shared" ref="Q105" si="145">R105</f>
        <v>0</v>
      </c>
      <c r="R105" s="132"/>
      <c r="S105" s="114" t="s">
        <v>18</v>
      </c>
    </row>
    <row r="106" spans="1:19" s="1" customFormat="1" ht="26.25" customHeight="1" x14ac:dyDescent="0.2">
      <c r="A106" s="114">
        <v>13503</v>
      </c>
      <c r="B106" s="10" t="s">
        <v>93</v>
      </c>
      <c r="C106" s="10"/>
      <c r="D106" s="114"/>
      <c r="E106" s="122">
        <f t="shared" si="137"/>
        <v>0</v>
      </c>
      <c r="F106" s="123">
        <v>0</v>
      </c>
      <c r="G106" s="114" t="s">
        <v>18</v>
      </c>
      <c r="H106" s="123">
        <f t="shared" si="138"/>
        <v>0</v>
      </c>
      <c r="I106" s="115"/>
      <c r="J106" s="114" t="s">
        <v>18</v>
      </c>
      <c r="K106" s="123">
        <f t="shared" si="139"/>
        <v>0</v>
      </c>
      <c r="L106" s="132"/>
      <c r="M106" s="114" t="s">
        <v>18</v>
      </c>
      <c r="N106" s="123">
        <f t="shared" ref="N106" si="146">O106</f>
        <v>0</v>
      </c>
      <c r="O106" s="132"/>
      <c r="P106" s="114" t="s">
        <v>18</v>
      </c>
      <c r="Q106" s="123">
        <f t="shared" ref="Q106" si="147">R106</f>
        <v>0</v>
      </c>
      <c r="R106" s="132"/>
      <c r="S106" s="114" t="s">
        <v>18</v>
      </c>
    </row>
    <row r="107" spans="1:19" s="1" customFormat="1" ht="26.25" customHeight="1" x14ac:dyDescent="0.2">
      <c r="A107" s="114">
        <v>13504</v>
      </c>
      <c r="B107" s="10" t="s">
        <v>94</v>
      </c>
      <c r="C107" s="10"/>
      <c r="D107" s="114"/>
      <c r="E107" s="122">
        <f t="shared" si="137"/>
        <v>298</v>
      </c>
      <c r="F107" s="123">
        <v>298</v>
      </c>
      <c r="G107" s="114" t="s">
        <v>18</v>
      </c>
      <c r="H107" s="123">
        <f t="shared" si="138"/>
        <v>400</v>
      </c>
      <c r="I107" s="115">
        <v>400</v>
      </c>
      <c r="J107" s="114" t="s">
        <v>18</v>
      </c>
      <c r="K107" s="123">
        <f t="shared" si="139"/>
        <v>0</v>
      </c>
      <c r="L107" s="132"/>
      <c r="M107" s="114" t="s">
        <v>18</v>
      </c>
      <c r="N107" s="123">
        <f t="shared" ref="N107" si="148">O107</f>
        <v>0</v>
      </c>
      <c r="O107" s="132"/>
      <c r="P107" s="114" t="s">
        <v>18</v>
      </c>
      <c r="Q107" s="123">
        <f t="shared" ref="Q107" si="149">R107</f>
        <v>0</v>
      </c>
      <c r="R107" s="132"/>
      <c r="S107" s="114" t="s">
        <v>18</v>
      </c>
    </row>
    <row r="108" spans="1:19" s="1" customFormat="1" ht="26.25" customHeight="1" x14ac:dyDescent="0.2">
      <c r="A108" s="114">
        <v>13505</v>
      </c>
      <c r="B108" s="10" t="s">
        <v>95</v>
      </c>
      <c r="C108" s="10"/>
      <c r="D108" s="114"/>
      <c r="E108" s="122">
        <f t="shared" si="137"/>
        <v>0</v>
      </c>
      <c r="F108" s="123">
        <v>0</v>
      </c>
      <c r="G108" s="114" t="s">
        <v>18</v>
      </c>
      <c r="H108" s="123">
        <f t="shared" si="138"/>
        <v>0</v>
      </c>
      <c r="I108" s="115"/>
      <c r="J108" s="114" t="s">
        <v>18</v>
      </c>
      <c r="K108" s="123">
        <f t="shared" si="139"/>
        <v>2000</v>
      </c>
      <c r="L108" s="118">
        <v>2000</v>
      </c>
      <c r="M108" s="114" t="s">
        <v>18</v>
      </c>
      <c r="N108" s="123">
        <f t="shared" ref="N108" si="150">O108</f>
        <v>2000</v>
      </c>
      <c r="O108" s="118">
        <v>2000</v>
      </c>
      <c r="P108" s="114" t="s">
        <v>18</v>
      </c>
      <c r="Q108" s="123">
        <f t="shared" ref="Q108" si="151">R108</f>
        <v>2000</v>
      </c>
      <c r="R108" s="118">
        <v>2000</v>
      </c>
      <c r="S108" s="114" t="s">
        <v>18</v>
      </c>
    </row>
    <row r="109" spans="1:19" s="1" customFormat="1" ht="26.25" customHeight="1" x14ac:dyDescent="0.2">
      <c r="A109" s="114">
        <v>13506</v>
      </c>
      <c r="B109" s="24" t="s">
        <v>96</v>
      </c>
      <c r="C109" s="24"/>
      <c r="D109" s="114"/>
      <c r="E109" s="122">
        <f t="shared" si="137"/>
        <v>0</v>
      </c>
      <c r="F109" s="123">
        <v>0</v>
      </c>
      <c r="G109" s="114" t="s">
        <v>17</v>
      </c>
      <c r="H109" s="123">
        <f t="shared" si="138"/>
        <v>0</v>
      </c>
      <c r="I109" s="115"/>
      <c r="J109" s="114" t="s">
        <v>17</v>
      </c>
      <c r="K109" s="123">
        <f t="shared" si="139"/>
        <v>0</v>
      </c>
      <c r="L109" s="132"/>
      <c r="M109" s="114" t="s">
        <v>17</v>
      </c>
      <c r="N109" s="123">
        <f t="shared" ref="N109" si="152">O109</f>
        <v>0</v>
      </c>
      <c r="O109" s="132"/>
      <c r="P109" s="114" t="s">
        <v>17</v>
      </c>
      <c r="Q109" s="123">
        <f t="shared" ref="Q109" si="153">R109</f>
        <v>0</v>
      </c>
      <c r="R109" s="132"/>
      <c r="S109" s="114" t="s">
        <v>17</v>
      </c>
    </row>
    <row r="110" spans="1:19" s="1" customFormat="1" ht="26.25" customHeight="1" x14ac:dyDescent="0.2">
      <c r="A110" s="114">
        <v>13507</v>
      </c>
      <c r="B110" s="10" t="s">
        <v>97</v>
      </c>
      <c r="C110" s="10"/>
      <c r="D110" s="114"/>
      <c r="E110" s="18">
        <f t="shared" si="137"/>
        <v>59102.61</v>
      </c>
      <c r="F110" s="123">
        <v>59102.61</v>
      </c>
      <c r="G110" s="114" t="s">
        <v>18</v>
      </c>
      <c r="H110" s="123">
        <f t="shared" si="138"/>
        <v>69000</v>
      </c>
      <c r="I110" s="115">
        <v>69000</v>
      </c>
      <c r="J110" s="114" t="s">
        <v>18</v>
      </c>
      <c r="K110" s="123">
        <f t="shared" si="139"/>
        <v>69000</v>
      </c>
      <c r="L110" s="100">
        <v>69000</v>
      </c>
      <c r="M110" s="114" t="s">
        <v>18</v>
      </c>
      <c r="N110" s="123">
        <f t="shared" ref="N110" si="154">O110</f>
        <v>69000</v>
      </c>
      <c r="O110" s="100">
        <v>69000</v>
      </c>
      <c r="P110" s="114" t="s">
        <v>18</v>
      </c>
      <c r="Q110" s="123">
        <f t="shared" ref="Q110" si="155">R110</f>
        <v>69000</v>
      </c>
      <c r="R110" s="100">
        <v>69000</v>
      </c>
      <c r="S110" s="114" t="s">
        <v>18</v>
      </c>
    </row>
    <row r="111" spans="1:19" s="1" customFormat="1" ht="26.25" customHeight="1" x14ac:dyDescent="0.2">
      <c r="A111" s="114">
        <v>13508</v>
      </c>
      <c r="B111" s="10" t="s">
        <v>98</v>
      </c>
      <c r="C111" s="10"/>
      <c r="D111" s="114"/>
      <c r="E111" s="122">
        <f t="shared" si="137"/>
        <v>0</v>
      </c>
      <c r="F111" s="123"/>
      <c r="G111" s="114" t="s">
        <v>18</v>
      </c>
      <c r="H111" s="123">
        <f t="shared" si="138"/>
        <v>0</v>
      </c>
      <c r="I111" s="115"/>
      <c r="J111" s="114" t="s">
        <v>18</v>
      </c>
      <c r="K111" s="123">
        <f t="shared" si="139"/>
        <v>0</v>
      </c>
      <c r="L111" s="132"/>
      <c r="M111" s="114" t="s">
        <v>18</v>
      </c>
      <c r="N111" s="123">
        <f t="shared" ref="N111" si="156">O111</f>
        <v>0</v>
      </c>
      <c r="O111" s="132"/>
      <c r="P111" s="114" t="s">
        <v>18</v>
      </c>
      <c r="Q111" s="123">
        <f t="shared" ref="Q111" si="157">R111</f>
        <v>0</v>
      </c>
      <c r="R111" s="132"/>
      <c r="S111" s="114" t="s">
        <v>18</v>
      </c>
    </row>
    <row r="112" spans="1:19" s="1" customFormat="1" ht="26.25" customHeight="1" x14ac:dyDescent="0.2">
      <c r="A112" s="114">
        <v>13509</v>
      </c>
      <c r="B112" s="24" t="s">
        <v>99</v>
      </c>
      <c r="C112" s="24"/>
      <c r="D112" s="114"/>
      <c r="E112" s="122">
        <f t="shared" si="137"/>
        <v>0</v>
      </c>
      <c r="F112" s="123"/>
      <c r="G112" s="114" t="s">
        <v>17</v>
      </c>
      <c r="H112" s="123">
        <f t="shared" si="138"/>
        <v>0</v>
      </c>
      <c r="I112" s="115"/>
      <c r="J112" s="114" t="s">
        <v>17</v>
      </c>
      <c r="K112" s="123">
        <f t="shared" si="139"/>
        <v>0</v>
      </c>
      <c r="L112" s="132"/>
      <c r="M112" s="114" t="s">
        <v>17</v>
      </c>
      <c r="N112" s="123">
        <f t="shared" ref="N112" si="158">O112</f>
        <v>0</v>
      </c>
      <c r="O112" s="132"/>
      <c r="P112" s="114" t="s">
        <v>17</v>
      </c>
      <c r="Q112" s="123">
        <f t="shared" ref="Q112" si="159">R112</f>
        <v>0</v>
      </c>
      <c r="R112" s="132"/>
      <c r="S112" s="114" t="s">
        <v>17</v>
      </c>
    </row>
    <row r="113" spans="1:19" s="1" customFormat="1" ht="26.25" customHeight="1" x14ac:dyDescent="0.2">
      <c r="A113" s="114">
        <v>13510</v>
      </c>
      <c r="B113" s="24" t="s">
        <v>100</v>
      </c>
      <c r="C113" s="24"/>
      <c r="D113" s="114"/>
      <c r="E113" s="123">
        <f t="shared" si="137"/>
        <v>5246.25</v>
      </c>
      <c r="F113" s="123">
        <v>5246.25</v>
      </c>
      <c r="G113" s="114" t="s">
        <v>17</v>
      </c>
      <c r="H113" s="123">
        <f t="shared" si="138"/>
        <v>4500</v>
      </c>
      <c r="I113" s="115">
        <v>4500</v>
      </c>
      <c r="J113" s="114" t="s">
        <v>17</v>
      </c>
      <c r="K113" s="123">
        <f t="shared" si="139"/>
        <v>4500</v>
      </c>
      <c r="L113" s="100">
        <v>4500</v>
      </c>
      <c r="M113" s="114" t="s">
        <v>17</v>
      </c>
      <c r="N113" s="123">
        <f t="shared" ref="N113" si="160">O113</f>
        <v>4500</v>
      </c>
      <c r="O113" s="100">
        <v>4500</v>
      </c>
      <c r="P113" s="114" t="s">
        <v>17</v>
      </c>
      <c r="Q113" s="123">
        <f t="shared" ref="Q113" si="161">R113</f>
        <v>4500</v>
      </c>
      <c r="R113" s="100">
        <v>4500</v>
      </c>
      <c r="S113" s="114" t="s">
        <v>17</v>
      </c>
    </row>
    <row r="114" spans="1:19" s="1" customFormat="1" ht="26.25" customHeight="1" x14ac:dyDescent="0.2">
      <c r="A114" s="114">
        <v>13511</v>
      </c>
      <c r="B114" s="114">
        <v>13511</v>
      </c>
      <c r="C114" s="114"/>
      <c r="D114" s="114"/>
      <c r="E114" s="122">
        <f t="shared" si="137"/>
        <v>0</v>
      </c>
      <c r="F114" s="123">
        <v>0</v>
      </c>
      <c r="G114" s="114" t="s">
        <v>17</v>
      </c>
      <c r="H114" s="123">
        <f t="shared" si="138"/>
        <v>0</v>
      </c>
      <c r="I114" s="115"/>
      <c r="J114" s="114" t="s">
        <v>17</v>
      </c>
      <c r="K114" s="123">
        <f t="shared" si="139"/>
        <v>0</v>
      </c>
      <c r="L114" s="132"/>
      <c r="M114" s="114" t="s">
        <v>17</v>
      </c>
      <c r="N114" s="123">
        <f t="shared" ref="N114" si="162">O114</f>
        <v>0</v>
      </c>
      <c r="O114" s="132"/>
      <c r="P114" s="114" t="s">
        <v>17</v>
      </c>
      <c r="Q114" s="123">
        <f t="shared" ref="Q114" si="163">R114</f>
        <v>0</v>
      </c>
      <c r="R114" s="132"/>
      <c r="S114" s="114" t="s">
        <v>17</v>
      </c>
    </row>
    <row r="115" spans="1:19" s="1" customFormat="1" ht="26.25" customHeight="1" x14ac:dyDescent="0.2">
      <c r="A115" s="114">
        <v>13512</v>
      </c>
      <c r="B115" s="10" t="s">
        <v>101</v>
      </c>
      <c r="C115" s="10"/>
      <c r="D115" s="114"/>
      <c r="E115" s="122">
        <f t="shared" si="137"/>
        <v>0</v>
      </c>
      <c r="F115" s="123">
        <v>0</v>
      </c>
      <c r="G115" s="114" t="s">
        <v>18</v>
      </c>
      <c r="H115" s="123">
        <f t="shared" si="138"/>
        <v>0</v>
      </c>
      <c r="I115" s="115"/>
      <c r="J115" s="114" t="s">
        <v>18</v>
      </c>
      <c r="K115" s="123">
        <f t="shared" si="139"/>
        <v>0</v>
      </c>
      <c r="L115" s="132"/>
      <c r="M115" s="114" t="s">
        <v>17</v>
      </c>
      <c r="N115" s="123">
        <f t="shared" ref="N115" si="164">O115</f>
        <v>0</v>
      </c>
      <c r="O115" s="132"/>
      <c r="P115" s="114" t="s">
        <v>17</v>
      </c>
      <c r="Q115" s="123">
        <f t="shared" ref="Q115" si="165">R115</f>
        <v>0</v>
      </c>
      <c r="R115" s="132"/>
      <c r="S115" s="114" t="s">
        <v>17</v>
      </c>
    </row>
    <row r="116" spans="1:19" s="1" customFormat="1" ht="26.25" customHeight="1" x14ac:dyDescent="0.2">
      <c r="A116" s="114">
        <v>13513</v>
      </c>
      <c r="B116" s="10" t="s">
        <v>102</v>
      </c>
      <c r="C116" s="10"/>
      <c r="D116" s="114"/>
      <c r="E116" s="123">
        <f t="shared" si="137"/>
        <v>53159.921999999999</v>
      </c>
      <c r="F116" s="123">
        <v>53159.921999999999</v>
      </c>
      <c r="G116" s="114" t="s">
        <v>18</v>
      </c>
      <c r="H116" s="123">
        <f t="shared" si="138"/>
        <v>76000</v>
      </c>
      <c r="I116" s="115">
        <v>76000</v>
      </c>
      <c r="J116" s="114" t="s">
        <v>18</v>
      </c>
      <c r="K116" s="123">
        <f t="shared" si="139"/>
        <v>78500.3</v>
      </c>
      <c r="L116" s="100">
        <v>78500.3</v>
      </c>
      <c r="M116" s="114" t="s">
        <v>18</v>
      </c>
      <c r="N116" s="123">
        <f t="shared" ref="N116" si="166">O116</f>
        <v>78500.3</v>
      </c>
      <c r="O116" s="100">
        <v>78500.3</v>
      </c>
      <c r="P116" s="114" t="s">
        <v>18</v>
      </c>
      <c r="Q116" s="123">
        <f t="shared" ref="Q116" si="167">R116</f>
        <v>78500.3</v>
      </c>
      <c r="R116" s="100">
        <v>78500.3</v>
      </c>
      <c r="S116" s="114" t="s">
        <v>18</v>
      </c>
    </row>
    <row r="117" spans="1:19" s="1" customFormat="1" ht="26.25" customHeight="1" x14ac:dyDescent="0.2">
      <c r="A117" s="114">
        <v>13514</v>
      </c>
      <c r="B117" s="10" t="s">
        <v>103</v>
      </c>
      <c r="C117" s="10"/>
      <c r="D117" s="114"/>
      <c r="E117" s="123">
        <f t="shared" si="137"/>
        <v>36927.25</v>
      </c>
      <c r="F117" s="123">
        <v>36927.25</v>
      </c>
      <c r="G117" s="114" t="s">
        <v>18</v>
      </c>
      <c r="H117" s="123">
        <f t="shared" si="138"/>
        <v>41337.800000000003</v>
      </c>
      <c r="I117" s="115">
        <v>41337.800000000003</v>
      </c>
      <c r="J117" s="114" t="s">
        <v>18</v>
      </c>
      <c r="K117" s="123">
        <f t="shared" si="139"/>
        <v>40791</v>
      </c>
      <c r="L117" s="118">
        <v>40791</v>
      </c>
      <c r="M117" s="114" t="s">
        <v>18</v>
      </c>
      <c r="N117" s="123">
        <f t="shared" ref="N117" si="168">O117</f>
        <v>40791</v>
      </c>
      <c r="O117" s="118">
        <v>40791</v>
      </c>
      <c r="P117" s="114" t="s">
        <v>18</v>
      </c>
      <c r="Q117" s="123">
        <f t="shared" ref="Q117" si="169">R117</f>
        <v>40791</v>
      </c>
      <c r="R117" s="118">
        <v>40791</v>
      </c>
      <c r="S117" s="114" t="s">
        <v>18</v>
      </c>
    </row>
    <row r="118" spans="1:19" s="1" customFormat="1" ht="26.25" customHeight="1" x14ac:dyDescent="0.2">
      <c r="A118" s="114">
        <v>13515</v>
      </c>
      <c r="B118" s="24" t="s">
        <v>104</v>
      </c>
      <c r="C118" s="24"/>
      <c r="D118" s="114"/>
      <c r="E118" s="122">
        <f t="shared" si="137"/>
        <v>0</v>
      </c>
      <c r="F118" s="123"/>
      <c r="G118" s="114" t="s">
        <v>17</v>
      </c>
      <c r="H118" s="123">
        <f t="shared" si="138"/>
        <v>0</v>
      </c>
      <c r="I118" s="115"/>
      <c r="J118" s="114" t="s">
        <v>17</v>
      </c>
      <c r="K118" s="123">
        <f t="shared" si="139"/>
        <v>0</v>
      </c>
      <c r="L118" s="132"/>
      <c r="M118" s="114" t="s">
        <v>17</v>
      </c>
      <c r="N118" s="123">
        <f t="shared" ref="N118" si="170">O118</f>
        <v>0</v>
      </c>
      <c r="O118" s="132"/>
      <c r="P118" s="114" t="s">
        <v>17</v>
      </c>
      <c r="Q118" s="123">
        <f t="shared" ref="Q118" si="171">R118</f>
        <v>0</v>
      </c>
      <c r="R118" s="132"/>
      <c r="S118" s="114" t="s">
        <v>17</v>
      </c>
    </row>
    <row r="119" spans="1:19" s="1" customFormat="1" ht="26.25" customHeight="1" x14ac:dyDescent="0.2">
      <c r="A119" s="114">
        <v>13516</v>
      </c>
      <c r="B119" s="10" t="s">
        <v>105</v>
      </c>
      <c r="C119" s="10"/>
      <c r="D119" s="114"/>
      <c r="E119" s="122">
        <f t="shared" si="137"/>
        <v>0</v>
      </c>
      <c r="F119" s="123"/>
      <c r="G119" s="114" t="s">
        <v>18</v>
      </c>
      <c r="H119" s="123">
        <f t="shared" si="138"/>
        <v>0</v>
      </c>
      <c r="I119" s="115"/>
      <c r="J119" s="114" t="s">
        <v>18</v>
      </c>
      <c r="K119" s="123">
        <f t="shared" si="139"/>
        <v>0</v>
      </c>
      <c r="L119" s="132"/>
      <c r="M119" s="114" t="s">
        <v>18</v>
      </c>
      <c r="N119" s="123">
        <f t="shared" ref="N119" si="172">O119</f>
        <v>0</v>
      </c>
      <c r="O119" s="132"/>
      <c r="P119" s="114" t="s">
        <v>18</v>
      </c>
      <c r="Q119" s="123">
        <f t="shared" ref="Q119" si="173">R119</f>
        <v>0</v>
      </c>
      <c r="R119" s="132"/>
      <c r="S119" s="114" t="s">
        <v>18</v>
      </c>
    </row>
    <row r="120" spans="1:19" s="1" customFormat="1" ht="26.25" customHeight="1" x14ac:dyDescent="0.2">
      <c r="A120" s="114">
        <v>13517</v>
      </c>
      <c r="B120" s="24" t="s">
        <v>106</v>
      </c>
      <c r="C120" s="24"/>
      <c r="D120" s="114"/>
      <c r="E120" s="122">
        <f t="shared" si="137"/>
        <v>0</v>
      </c>
      <c r="F120" s="123"/>
      <c r="G120" s="114" t="s">
        <v>18</v>
      </c>
      <c r="H120" s="123">
        <f t="shared" si="138"/>
        <v>0</v>
      </c>
      <c r="I120" s="115"/>
      <c r="J120" s="114" t="s">
        <v>18</v>
      </c>
      <c r="K120" s="123">
        <f t="shared" si="139"/>
        <v>0</v>
      </c>
      <c r="L120" s="132"/>
      <c r="M120" s="114" t="s">
        <v>18</v>
      </c>
      <c r="N120" s="123">
        <f t="shared" ref="N120" si="174">O120</f>
        <v>0</v>
      </c>
      <c r="O120" s="132"/>
      <c r="P120" s="114" t="s">
        <v>18</v>
      </c>
      <c r="Q120" s="123">
        <f t="shared" ref="Q120" si="175">R120</f>
        <v>0</v>
      </c>
      <c r="R120" s="132"/>
      <c r="S120" s="114" t="s">
        <v>18</v>
      </c>
    </row>
    <row r="121" spans="1:19" s="1" customFormat="1" ht="26.25" customHeight="1" x14ac:dyDescent="0.2">
      <c r="A121" s="114">
        <v>13518</v>
      </c>
      <c r="B121" s="10" t="s">
        <v>107</v>
      </c>
      <c r="C121" s="10"/>
      <c r="D121" s="114"/>
      <c r="E121" s="122">
        <f t="shared" si="137"/>
        <v>0</v>
      </c>
      <c r="F121" s="123"/>
      <c r="G121" s="114" t="s">
        <v>17</v>
      </c>
      <c r="H121" s="123">
        <f t="shared" si="138"/>
        <v>0</v>
      </c>
      <c r="I121" s="115"/>
      <c r="J121" s="114" t="s">
        <v>18</v>
      </c>
      <c r="K121" s="123">
        <f t="shared" si="139"/>
        <v>0</v>
      </c>
      <c r="L121" s="132"/>
      <c r="M121" s="114" t="s">
        <v>18</v>
      </c>
      <c r="N121" s="123">
        <f t="shared" ref="N121" si="176">O121</f>
        <v>0</v>
      </c>
      <c r="O121" s="132"/>
      <c r="P121" s="114" t="s">
        <v>18</v>
      </c>
      <c r="Q121" s="123">
        <f t="shared" ref="Q121" si="177">R121</f>
        <v>0</v>
      </c>
      <c r="R121" s="132"/>
      <c r="S121" s="114" t="s">
        <v>18</v>
      </c>
    </row>
    <row r="122" spans="1:19" s="1" customFormat="1" ht="26.25" customHeight="1" x14ac:dyDescent="0.2">
      <c r="A122" s="114">
        <v>13519</v>
      </c>
      <c r="B122" s="10" t="s">
        <v>108</v>
      </c>
      <c r="C122" s="10"/>
      <c r="D122" s="114"/>
      <c r="E122" s="122">
        <f t="shared" si="137"/>
        <v>0</v>
      </c>
      <c r="F122" s="123"/>
      <c r="G122" s="114" t="s">
        <v>18</v>
      </c>
      <c r="H122" s="123">
        <f t="shared" si="138"/>
        <v>0</v>
      </c>
      <c r="I122" s="115"/>
      <c r="J122" s="114" t="s">
        <v>18</v>
      </c>
      <c r="K122" s="123">
        <f t="shared" si="139"/>
        <v>0</v>
      </c>
      <c r="L122" s="132"/>
      <c r="M122" s="114" t="s">
        <v>18</v>
      </c>
      <c r="N122" s="123">
        <f t="shared" ref="N122" si="178">O122</f>
        <v>0</v>
      </c>
      <c r="O122" s="132"/>
      <c r="P122" s="114" t="s">
        <v>18</v>
      </c>
      <c r="Q122" s="123">
        <f t="shared" ref="Q122" si="179">R122</f>
        <v>0</v>
      </c>
      <c r="R122" s="132"/>
      <c r="S122" s="114" t="s">
        <v>18</v>
      </c>
    </row>
    <row r="123" spans="1:19" s="1" customFormat="1" ht="26.25" customHeight="1" x14ac:dyDescent="0.2">
      <c r="A123" s="114">
        <v>13520</v>
      </c>
      <c r="B123" s="10" t="s">
        <v>608</v>
      </c>
      <c r="C123" s="10"/>
      <c r="D123" s="114"/>
      <c r="E123" s="122">
        <f t="shared" si="137"/>
        <v>0</v>
      </c>
      <c r="F123" s="123"/>
      <c r="G123" s="114" t="s">
        <v>18</v>
      </c>
      <c r="H123" s="123">
        <f t="shared" si="138"/>
        <v>0</v>
      </c>
      <c r="I123" s="115"/>
      <c r="J123" s="114" t="s">
        <v>18</v>
      </c>
      <c r="K123" s="123">
        <f t="shared" si="139"/>
        <v>400</v>
      </c>
      <c r="L123" s="100">
        <v>400</v>
      </c>
      <c r="M123" s="114" t="s">
        <v>18</v>
      </c>
      <c r="N123" s="123">
        <f t="shared" ref="N123" si="180">O123</f>
        <v>400</v>
      </c>
      <c r="O123" s="100">
        <v>400</v>
      </c>
      <c r="P123" s="114" t="s">
        <v>18</v>
      </c>
      <c r="Q123" s="123">
        <f t="shared" ref="Q123" si="181">R123</f>
        <v>400</v>
      </c>
      <c r="R123" s="100">
        <v>400</v>
      </c>
      <c r="S123" s="114" t="s">
        <v>18</v>
      </c>
    </row>
    <row r="124" spans="1:19" s="1" customFormat="1" ht="26.25" customHeight="1" x14ac:dyDescent="0.2">
      <c r="A124" s="114">
        <v>1352</v>
      </c>
      <c r="B124" s="10" t="s">
        <v>109</v>
      </c>
      <c r="C124" s="10"/>
      <c r="D124" s="114"/>
      <c r="E124" s="123">
        <f t="shared" si="137"/>
        <v>18428.52</v>
      </c>
      <c r="F124" s="123">
        <v>18428.52</v>
      </c>
      <c r="G124" s="114" t="s">
        <v>18</v>
      </c>
      <c r="H124" s="123">
        <f t="shared" si="138"/>
        <v>25285</v>
      </c>
      <c r="I124" s="115">
        <v>25285</v>
      </c>
      <c r="J124" s="114" t="s">
        <v>18</v>
      </c>
      <c r="K124" s="123">
        <f t="shared" si="139"/>
        <v>70000</v>
      </c>
      <c r="L124" s="100">
        <v>70000</v>
      </c>
      <c r="M124" s="114" t="s">
        <v>18</v>
      </c>
      <c r="N124" s="123">
        <f t="shared" ref="N124" si="182">O124</f>
        <v>70000</v>
      </c>
      <c r="O124" s="100">
        <v>70000</v>
      </c>
      <c r="P124" s="114" t="s">
        <v>18</v>
      </c>
      <c r="Q124" s="123">
        <f t="shared" ref="Q124" si="183">R124</f>
        <v>70000</v>
      </c>
      <c r="R124" s="100">
        <v>70000</v>
      </c>
      <c r="S124" s="114" t="s">
        <v>18</v>
      </c>
    </row>
    <row r="125" spans="1:19" s="1" customFormat="1" ht="26.25" customHeight="1" x14ac:dyDescent="0.2">
      <c r="A125" s="114">
        <v>1353</v>
      </c>
      <c r="B125" s="24" t="s">
        <v>110</v>
      </c>
      <c r="C125" s="24"/>
      <c r="D125" s="114"/>
      <c r="E125" s="122">
        <f t="shared" si="137"/>
        <v>0</v>
      </c>
      <c r="F125" s="123"/>
      <c r="G125" s="114" t="s">
        <v>17</v>
      </c>
      <c r="H125" s="123">
        <f t="shared" si="138"/>
        <v>0</v>
      </c>
      <c r="I125" s="115"/>
      <c r="J125" s="114" t="s">
        <v>17</v>
      </c>
      <c r="K125" s="123">
        <f t="shared" si="139"/>
        <v>0</v>
      </c>
      <c r="L125" s="132"/>
      <c r="M125" s="114" t="s">
        <v>17</v>
      </c>
      <c r="N125" s="123">
        <f t="shared" ref="N125" si="184">O125</f>
        <v>0</v>
      </c>
      <c r="O125" s="132"/>
      <c r="P125" s="114" t="s">
        <v>17</v>
      </c>
      <c r="Q125" s="123">
        <f t="shared" ref="Q125" si="185">R125</f>
        <v>0</v>
      </c>
      <c r="R125" s="132"/>
      <c r="S125" s="114" t="s">
        <v>17</v>
      </c>
    </row>
    <row r="126" spans="1:19" s="1" customFormat="1" ht="26.25" customHeight="1" x14ac:dyDescent="0.2">
      <c r="A126" s="179">
        <v>1360</v>
      </c>
      <c r="B126" s="7" t="s">
        <v>111</v>
      </c>
      <c r="C126" s="7"/>
      <c r="D126" s="179">
        <v>7431</v>
      </c>
      <c r="E126" s="190" t="str">
        <f>E129</f>
        <v>2045,0</v>
      </c>
      <c r="F126" s="182" t="str">
        <f>F129</f>
        <v>2045,0</v>
      </c>
      <c r="G126" s="179" t="s">
        <v>18</v>
      </c>
      <c r="H126" s="182">
        <f>H129</f>
        <v>1000</v>
      </c>
      <c r="I126" s="182">
        <f>I129</f>
        <v>1000</v>
      </c>
      <c r="J126" s="179" t="s">
        <v>18</v>
      </c>
      <c r="K126" s="182">
        <f>K129</f>
        <v>1000</v>
      </c>
      <c r="L126" s="183">
        <f>L129</f>
        <v>1000</v>
      </c>
      <c r="M126" s="179" t="s">
        <v>18</v>
      </c>
      <c r="N126" s="182">
        <f t="shared" ref="N126:O126" si="186">N129</f>
        <v>1000</v>
      </c>
      <c r="O126" s="183">
        <f t="shared" si="186"/>
        <v>1000</v>
      </c>
      <c r="P126" s="179" t="s">
        <v>18</v>
      </c>
      <c r="Q126" s="182">
        <f t="shared" ref="Q126:R126" si="187">Q129</f>
        <v>1000</v>
      </c>
      <c r="R126" s="183">
        <f t="shared" si="187"/>
        <v>1000</v>
      </c>
      <c r="S126" s="179" t="s">
        <v>18</v>
      </c>
    </row>
    <row r="127" spans="1:19" s="1" customFormat="1" ht="26.25" customHeight="1" x14ac:dyDescent="0.2">
      <c r="A127" s="179"/>
      <c r="B127" s="7" t="s">
        <v>12</v>
      </c>
      <c r="C127" s="7"/>
      <c r="D127" s="179"/>
      <c r="E127" s="190"/>
      <c r="F127" s="182"/>
      <c r="G127" s="179"/>
      <c r="H127" s="182"/>
      <c r="I127" s="182"/>
      <c r="J127" s="179"/>
      <c r="K127" s="182"/>
      <c r="L127" s="183"/>
      <c r="M127" s="179"/>
      <c r="N127" s="182"/>
      <c r="O127" s="183"/>
      <c r="P127" s="179"/>
      <c r="Q127" s="182"/>
      <c r="R127" s="183"/>
      <c r="S127" s="179"/>
    </row>
    <row r="128" spans="1:19" s="1" customFormat="1" ht="26.25" customHeight="1" x14ac:dyDescent="0.2">
      <c r="A128" s="114"/>
      <c r="B128" s="10" t="s">
        <v>12</v>
      </c>
      <c r="C128" s="10"/>
      <c r="D128" s="114"/>
      <c r="E128" s="122"/>
      <c r="F128" s="123"/>
      <c r="G128" s="114"/>
      <c r="H128" s="115"/>
      <c r="I128" s="115"/>
      <c r="J128" s="114"/>
      <c r="K128" s="114"/>
      <c r="L128" s="132"/>
      <c r="M128" s="114"/>
      <c r="N128" s="114"/>
      <c r="O128" s="132"/>
      <c r="P128" s="114"/>
      <c r="Q128" s="114"/>
      <c r="R128" s="132"/>
      <c r="S128" s="114"/>
    </row>
    <row r="129" spans="1:19" s="1" customFormat="1" ht="26.25" customHeight="1" x14ac:dyDescent="0.2">
      <c r="A129" s="114">
        <v>1361</v>
      </c>
      <c r="B129" s="10" t="s">
        <v>112</v>
      </c>
      <c r="C129" s="10"/>
      <c r="D129" s="114"/>
      <c r="E129" s="31" t="str">
        <f>F129</f>
        <v>2045,0</v>
      </c>
      <c r="F129" s="123" t="s">
        <v>578</v>
      </c>
      <c r="G129" s="114" t="s">
        <v>17</v>
      </c>
      <c r="H129" s="115">
        <v>1000</v>
      </c>
      <c r="I129" s="115">
        <v>1000</v>
      </c>
      <c r="J129" s="114" t="s">
        <v>18</v>
      </c>
      <c r="K129" s="17">
        <f>L129</f>
        <v>1000</v>
      </c>
      <c r="L129" s="100">
        <v>1000</v>
      </c>
      <c r="M129" s="114" t="s">
        <v>18</v>
      </c>
      <c r="N129" s="17">
        <f t="shared" ref="N129" si="188">O129</f>
        <v>1000</v>
      </c>
      <c r="O129" s="100">
        <v>1000</v>
      </c>
      <c r="P129" s="114" t="s">
        <v>18</v>
      </c>
      <c r="Q129" s="17">
        <f t="shared" ref="Q129" si="189">R129</f>
        <v>1000</v>
      </c>
      <c r="R129" s="100">
        <v>1000</v>
      </c>
      <c r="S129" s="114" t="s">
        <v>18</v>
      </c>
    </row>
    <row r="130" spans="1:19" s="1" customFormat="1" ht="26.25" customHeight="1" x14ac:dyDescent="0.2">
      <c r="A130" s="114">
        <v>1362</v>
      </c>
      <c r="B130" s="10" t="s">
        <v>113</v>
      </c>
      <c r="C130" s="10"/>
      <c r="D130" s="114"/>
      <c r="E130" s="122"/>
      <c r="F130" s="123"/>
      <c r="G130" s="114" t="s">
        <v>18</v>
      </c>
      <c r="H130" s="115"/>
      <c r="I130" s="115"/>
      <c r="J130" s="114" t="s">
        <v>18</v>
      </c>
      <c r="K130" s="114"/>
      <c r="L130" s="132"/>
      <c r="M130" s="114" t="s">
        <v>18</v>
      </c>
      <c r="N130" s="114"/>
      <c r="O130" s="132"/>
      <c r="P130" s="114" t="s">
        <v>18</v>
      </c>
      <c r="Q130" s="114"/>
      <c r="R130" s="132"/>
      <c r="S130" s="114" t="s">
        <v>18</v>
      </c>
    </row>
    <row r="131" spans="1:19" s="1" customFormat="1" ht="26.25" customHeight="1" x14ac:dyDescent="0.2">
      <c r="A131" s="119">
        <v>1370</v>
      </c>
      <c r="B131" s="7" t="s">
        <v>114</v>
      </c>
      <c r="C131" s="7"/>
      <c r="D131" s="119">
        <v>7441</v>
      </c>
      <c r="E131" s="124">
        <f>E133+E134</f>
        <v>23663.263999999999</v>
      </c>
      <c r="F131" s="124">
        <f>F133+F134</f>
        <v>23663.263999999999</v>
      </c>
      <c r="G131" s="119" t="s">
        <v>18</v>
      </c>
      <c r="H131" s="124">
        <f>H133+H134</f>
        <v>0</v>
      </c>
      <c r="I131" s="124">
        <f>I133+I134</f>
        <v>0</v>
      </c>
      <c r="J131" s="119" t="s">
        <v>18</v>
      </c>
      <c r="K131" s="124">
        <f>K133+K134</f>
        <v>0</v>
      </c>
      <c r="L131" s="128">
        <f>L133+L134</f>
        <v>0</v>
      </c>
      <c r="M131" s="119" t="s">
        <v>18</v>
      </c>
      <c r="N131" s="124">
        <f t="shared" ref="N131:O131" si="190">N133+N134</f>
        <v>0</v>
      </c>
      <c r="O131" s="128">
        <f t="shared" si="190"/>
        <v>0</v>
      </c>
      <c r="P131" s="119" t="s">
        <v>18</v>
      </c>
      <c r="Q131" s="124">
        <f t="shared" ref="Q131:R131" si="191">Q133+Q134</f>
        <v>0</v>
      </c>
      <c r="R131" s="128">
        <f t="shared" si="191"/>
        <v>0</v>
      </c>
      <c r="S131" s="119" t="s">
        <v>18</v>
      </c>
    </row>
    <row r="132" spans="1:19" s="1" customFormat="1" ht="26.25" customHeight="1" x14ac:dyDescent="0.2">
      <c r="A132" s="114"/>
      <c r="B132" s="10" t="s">
        <v>12</v>
      </c>
      <c r="C132" s="10"/>
      <c r="D132" s="114"/>
      <c r="E132" s="122"/>
      <c r="F132" s="123"/>
      <c r="G132" s="114"/>
      <c r="H132" s="115"/>
      <c r="I132" s="115"/>
      <c r="J132" s="114"/>
      <c r="K132" s="114"/>
      <c r="L132" s="132"/>
      <c r="M132" s="114"/>
      <c r="N132" s="114"/>
      <c r="O132" s="132"/>
      <c r="P132" s="114"/>
      <c r="Q132" s="114"/>
      <c r="R132" s="132"/>
      <c r="S132" s="114"/>
    </row>
    <row r="133" spans="1:19" s="1" customFormat="1" ht="26.25" customHeight="1" x14ac:dyDescent="0.2">
      <c r="A133" s="114">
        <v>1371</v>
      </c>
      <c r="B133" s="24" t="s">
        <v>115</v>
      </c>
      <c r="C133" s="24"/>
      <c r="D133" s="114"/>
      <c r="E133" s="123">
        <f>F133</f>
        <v>22673.263999999999</v>
      </c>
      <c r="F133" s="123">
        <v>22673.263999999999</v>
      </c>
      <c r="G133" s="114" t="s">
        <v>18</v>
      </c>
      <c r="H133" s="115"/>
      <c r="I133" s="115"/>
      <c r="J133" s="114" t="s">
        <v>18</v>
      </c>
      <c r="K133" s="114"/>
      <c r="L133" s="132"/>
      <c r="M133" s="114" t="s">
        <v>18</v>
      </c>
      <c r="N133" s="114"/>
      <c r="O133" s="132"/>
      <c r="P133" s="114" t="s">
        <v>18</v>
      </c>
      <c r="Q133" s="114"/>
      <c r="R133" s="132"/>
      <c r="S133" s="114" t="s">
        <v>18</v>
      </c>
    </row>
    <row r="134" spans="1:19" s="1" customFormat="1" ht="26.25" customHeight="1" x14ac:dyDescent="0.2">
      <c r="A134" s="114">
        <v>1372</v>
      </c>
      <c r="B134" s="24" t="s">
        <v>116</v>
      </c>
      <c r="C134" s="24"/>
      <c r="D134" s="114"/>
      <c r="E134" s="18" t="str">
        <f>F134</f>
        <v>990,0</v>
      </c>
      <c r="F134" s="123" t="s">
        <v>579</v>
      </c>
      <c r="G134" s="114" t="s">
        <v>17</v>
      </c>
      <c r="H134" s="115"/>
      <c r="I134" s="115"/>
      <c r="J134" s="114" t="s">
        <v>17</v>
      </c>
      <c r="K134" s="114"/>
      <c r="L134" s="132"/>
      <c r="M134" s="114" t="s">
        <v>17</v>
      </c>
      <c r="N134" s="114"/>
      <c r="O134" s="132"/>
      <c r="P134" s="114" t="s">
        <v>17</v>
      </c>
      <c r="Q134" s="114"/>
      <c r="R134" s="132"/>
      <c r="S134" s="114" t="s">
        <v>17</v>
      </c>
    </row>
    <row r="135" spans="1:19" s="1" customFormat="1" ht="26.25" customHeight="1" x14ac:dyDescent="0.2">
      <c r="A135" s="119">
        <v>1380</v>
      </c>
      <c r="B135" s="7" t="s">
        <v>117</v>
      </c>
      <c r="C135" s="7"/>
      <c r="D135" s="119">
        <v>7442</v>
      </c>
      <c r="E135" s="127"/>
      <c r="F135" s="124" t="s">
        <v>18</v>
      </c>
      <c r="G135" s="119"/>
      <c r="H135" s="120"/>
      <c r="I135" s="120" t="s">
        <v>18</v>
      </c>
      <c r="J135" s="119"/>
      <c r="K135" s="119"/>
      <c r="L135" s="129"/>
      <c r="M135" s="119"/>
      <c r="N135" s="119"/>
      <c r="O135" s="129"/>
      <c r="P135" s="119"/>
      <c r="Q135" s="119"/>
      <c r="R135" s="129"/>
      <c r="S135" s="119"/>
    </row>
    <row r="136" spans="1:19" s="1" customFormat="1" ht="26.25" customHeight="1" x14ac:dyDescent="0.2">
      <c r="A136" s="114"/>
      <c r="B136" s="10" t="s">
        <v>12</v>
      </c>
      <c r="C136" s="10"/>
      <c r="D136" s="114"/>
      <c r="E136" s="122"/>
      <c r="F136" s="123"/>
      <c r="G136" s="114"/>
      <c r="H136" s="115"/>
      <c r="I136" s="115"/>
      <c r="J136" s="114"/>
      <c r="K136" s="114"/>
      <c r="L136" s="132"/>
      <c r="M136" s="114"/>
      <c r="N136" s="114"/>
      <c r="O136" s="132"/>
      <c r="P136" s="114"/>
      <c r="Q136" s="114"/>
      <c r="R136" s="132"/>
      <c r="S136" s="114"/>
    </row>
    <row r="137" spans="1:19" s="1" customFormat="1" ht="26.25" customHeight="1" x14ac:dyDescent="0.2">
      <c r="A137" s="114">
        <v>1381</v>
      </c>
      <c r="B137" s="24" t="s">
        <v>118</v>
      </c>
      <c r="C137" s="24"/>
      <c r="D137" s="114"/>
      <c r="E137" s="122"/>
      <c r="F137" s="123" t="s">
        <v>17</v>
      </c>
      <c r="G137" s="114"/>
      <c r="H137" s="115"/>
      <c r="I137" s="115" t="s">
        <v>17</v>
      </c>
      <c r="J137" s="114"/>
      <c r="K137" s="114"/>
      <c r="L137" s="132"/>
      <c r="M137" s="114"/>
      <c r="N137" s="114"/>
      <c r="O137" s="132"/>
      <c r="P137" s="114"/>
      <c r="Q137" s="114"/>
      <c r="R137" s="132"/>
      <c r="S137" s="114"/>
    </row>
    <row r="138" spans="1:19" s="1" customFormat="1" ht="26.25" customHeight="1" x14ac:dyDescent="0.2">
      <c r="A138" s="114">
        <v>1382</v>
      </c>
      <c r="B138" s="24" t="s">
        <v>119</v>
      </c>
      <c r="C138" s="24"/>
      <c r="D138" s="114"/>
      <c r="E138" s="122"/>
      <c r="F138" s="123" t="s">
        <v>18</v>
      </c>
      <c r="G138" s="114"/>
      <c r="H138" s="115"/>
      <c r="I138" s="115" t="s">
        <v>18</v>
      </c>
      <c r="J138" s="114"/>
      <c r="K138" s="114"/>
      <c r="L138" s="132"/>
      <c r="M138" s="114"/>
      <c r="N138" s="114"/>
      <c r="O138" s="132"/>
      <c r="P138" s="114"/>
      <c r="Q138" s="114"/>
      <c r="R138" s="132"/>
      <c r="S138" s="114"/>
    </row>
    <row r="139" spans="1:19" s="1" customFormat="1" ht="26.25" customHeight="1" x14ac:dyDescent="0.2">
      <c r="A139" s="119">
        <v>1390</v>
      </c>
      <c r="B139" s="7" t="s">
        <v>120</v>
      </c>
      <c r="C139" s="7"/>
      <c r="D139" s="119">
        <v>7452</v>
      </c>
      <c r="E139" s="124">
        <f>E143</f>
        <v>660.98400000000004</v>
      </c>
      <c r="F139" s="124">
        <f>F143</f>
        <v>660.98400000000004</v>
      </c>
      <c r="G139" s="119" t="str">
        <f>G142</f>
        <v>25000,0</v>
      </c>
      <c r="H139" s="124">
        <f>H143</f>
        <v>0</v>
      </c>
      <c r="I139" s="124">
        <f>I143</f>
        <v>0</v>
      </c>
      <c r="J139" s="119">
        <f>J142</f>
        <v>0</v>
      </c>
      <c r="K139" s="124">
        <f>K143</f>
        <v>55000</v>
      </c>
      <c r="L139" s="128">
        <f>L143</f>
        <v>55000</v>
      </c>
      <c r="M139" s="119">
        <f>M142</f>
        <v>0</v>
      </c>
      <c r="N139" s="124">
        <f t="shared" ref="N139:O139" si="192">N143</f>
        <v>55000</v>
      </c>
      <c r="O139" s="128">
        <f t="shared" si="192"/>
        <v>55000</v>
      </c>
      <c r="P139" s="119">
        <f t="shared" ref="P139" si="193">P142</f>
        <v>0</v>
      </c>
      <c r="Q139" s="124">
        <f t="shared" ref="Q139:R139" si="194">Q143</f>
        <v>55000</v>
      </c>
      <c r="R139" s="128">
        <f t="shared" si="194"/>
        <v>55000</v>
      </c>
      <c r="S139" s="119">
        <f t="shared" ref="S139" si="195">S142</f>
        <v>0</v>
      </c>
    </row>
    <row r="140" spans="1:19" s="1" customFormat="1" ht="26.25" customHeight="1" x14ac:dyDescent="0.2">
      <c r="A140" s="114"/>
      <c r="B140" s="10" t="s">
        <v>12</v>
      </c>
      <c r="C140" s="10"/>
      <c r="D140" s="114"/>
      <c r="E140" s="122"/>
      <c r="F140" s="123"/>
      <c r="G140" s="114"/>
      <c r="H140" s="115"/>
      <c r="I140" s="115"/>
      <c r="J140" s="114"/>
      <c r="K140" s="114"/>
      <c r="L140" s="132"/>
      <c r="M140" s="114"/>
      <c r="N140" s="114"/>
      <c r="O140" s="132"/>
      <c r="P140" s="114"/>
      <c r="Q140" s="114"/>
      <c r="R140" s="132"/>
      <c r="S140" s="114"/>
    </row>
    <row r="141" spans="1:19" s="1" customFormat="1" ht="26.25" customHeight="1" x14ac:dyDescent="0.2">
      <c r="A141" s="114">
        <v>1391</v>
      </c>
      <c r="B141" s="10" t="s">
        <v>121</v>
      </c>
      <c r="C141" s="10"/>
      <c r="D141" s="114"/>
      <c r="E141" s="122"/>
      <c r="F141" s="115" t="s">
        <v>18</v>
      </c>
      <c r="G141" s="114"/>
      <c r="H141" s="115"/>
      <c r="I141" s="115" t="s">
        <v>18</v>
      </c>
      <c r="J141" s="114"/>
      <c r="K141" s="114"/>
      <c r="L141" s="132"/>
      <c r="M141" s="114"/>
      <c r="N141" s="114"/>
      <c r="O141" s="132"/>
      <c r="P141" s="114"/>
      <c r="Q141" s="114"/>
      <c r="R141" s="132"/>
      <c r="S141" s="114"/>
    </row>
    <row r="142" spans="1:19" s="1" customFormat="1" ht="26.25" customHeight="1" x14ac:dyDescent="0.2">
      <c r="A142" s="114">
        <v>1392</v>
      </c>
      <c r="B142" s="10" t="s">
        <v>122</v>
      </c>
      <c r="C142" s="10"/>
      <c r="D142" s="114"/>
      <c r="E142" s="131" t="s">
        <v>580</v>
      </c>
      <c r="F142" s="115" t="s">
        <v>18</v>
      </c>
      <c r="G142" s="119" t="s">
        <v>580</v>
      </c>
      <c r="H142" s="115"/>
      <c r="I142" s="115" t="s">
        <v>18</v>
      </c>
      <c r="J142" s="114"/>
      <c r="K142" s="114"/>
      <c r="L142" s="132"/>
      <c r="M142" s="114"/>
      <c r="N142" s="114"/>
      <c r="O142" s="132"/>
      <c r="P142" s="114"/>
      <c r="Q142" s="114"/>
      <c r="R142" s="132"/>
      <c r="S142" s="114"/>
    </row>
    <row r="143" spans="1:19" s="1" customFormat="1" ht="26.25" customHeight="1" x14ac:dyDescent="0.2">
      <c r="A143" s="114">
        <v>1393</v>
      </c>
      <c r="B143" s="10" t="s">
        <v>123</v>
      </c>
      <c r="C143" s="10"/>
      <c r="D143" s="114"/>
      <c r="E143" s="124">
        <v>660.98400000000004</v>
      </c>
      <c r="F143" s="124">
        <v>660.98400000000004</v>
      </c>
      <c r="G143" s="33">
        <v>0</v>
      </c>
      <c r="H143" s="115"/>
      <c r="I143" s="115"/>
      <c r="J143" s="114"/>
      <c r="K143" s="17">
        <f>L143</f>
        <v>55000</v>
      </c>
      <c r="L143" s="100">
        <v>55000</v>
      </c>
      <c r="M143" s="114"/>
      <c r="N143" s="17">
        <f t="shared" ref="N143" si="196">O143</f>
        <v>55000</v>
      </c>
      <c r="O143" s="100">
        <v>55000</v>
      </c>
      <c r="P143" s="114"/>
      <c r="Q143" s="17">
        <f t="shared" ref="Q143" si="197">R143</f>
        <v>55000</v>
      </c>
      <c r="R143" s="100">
        <v>55000</v>
      </c>
      <c r="S143" s="114"/>
    </row>
  </sheetData>
  <mergeCells count="53">
    <mergeCell ref="P126:P127"/>
    <mergeCell ref="Q126:Q127"/>
    <mergeCell ref="R126:R127"/>
    <mergeCell ref="S126:S127"/>
    <mergeCell ref="C5:C7"/>
    <mergeCell ref="J126:J127"/>
    <mergeCell ref="K126:K127"/>
    <mergeCell ref="L126:L127"/>
    <mergeCell ref="M126:M127"/>
    <mergeCell ref="N126:N127"/>
    <mergeCell ref="O126:O127"/>
    <mergeCell ref="Q48:Q50"/>
    <mergeCell ref="R48:R50"/>
    <mergeCell ref="S48:S50"/>
    <mergeCell ref="H126:H127"/>
    <mergeCell ref="I126:I127"/>
    <mergeCell ref="M48:M50"/>
    <mergeCell ref="N48:N50"/>
    <mergeCell ref="O48:O50"/>
    <mergeCell ref="A126:A127"/>
    <mergeCell ref="D126:D127"/>
    <mergeCell ref="E126:E127"/>
    <mergeCell ref="F126:F127"/>
    <mergeCell ref="G126:G127"/>
    <mergeCell ref="P48:P50"/>
    <mergeCell ref="Q6:Q7"/>
    <mergeCell ref="R6:S6"/>
    <mergeCell ref="A48:A50"/>
    <mergeCell ref="D48:D50"/>
    <mergeCell ref="E48:E50"/>
    <mergeCell ref="F48:F50"/>
    <mergeCell ref="G48:G50"/>
    <mergeCell ref="H48:H50"/>
    <mergeCell ref="I48:I50"/>
    <mergeCell ref="J48:J50"/>
    <mergeCell ref="A5:A7"/>
    <mergeCell ref="B5:B7"/>
    <mergeCell ref="D5:D7"/>
    <mergeCell ref="K48:K50"/>
    <mergeCell ref="L48:L50"/>
    <mergeCell ref="N5:P5"/>
    <mergeCell ref="Q5:S5"/>
    <mergeCell ref="E6:E7"/>
    <mergeCell ref="F6:G6"/>
    <mergeCell ref="H6:H7"/>
    <mergeCell ref="I6:J6"/>
    <mergeCell ref="K6:K7"/>
    <mergeCell ref="L6:M6"/>
    <mergeCell ref="N6:N7"/>
    <mergeCell ref="O6:P6"/>
    <mergeCell ref="E5:G5"/>
    <mergeCell ref="H5:J5"/>
    <mergeCell ref="K5:M5"/>
  </mergeCells>
  <pageMargins left="9.375E-2" right="0.14583333333333334" top="5.2083333333333336E-2" bottom="0.22916666666666666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zoomScaleNormal="100" workbookViewId="0">
      <pane xSplit="8610" ySplit="2880" topLeftCell="H70" activePane="bottomRight"/>
      <selection pane="topRight" activeCell="Q8" sqref="Q8"/>
      <selection pane="bottomLeft" activeCell="A51" sqref="A51:XFD51"/>
      <selection pane="bottomRight" activeCell="T81" sqref="T81"/>
    </sheetView>
  </sheetViews>
  <sheetFormatPr defaultColWidth="12" defaultRowHeight="15" x14ac:dyDescent="0.25"/>
  <cols>
    <col min="2" max="2" width="7" bestFit="1" customWidth="1"/>
    <col min="3" max="3" width="6.28515625" bestFit="1" customWidth="1"/>
    <col min="4" max="4" width="5" bestFit="1" customWidth="1"/>
    <col min="5" max="5" width="48" customWidth="1"/>
    <col min="7" max="7" width="13.5703125" customWidth="1"/>
    <col min="9" max="9" width="13" customWidth="1"/>
    <col min="10" max="10" width="12.85546875" customWidth="1"/>
    <col min="11" max="11" width="13.140625" customWidth="1"/>
    <col min="12" max="12" width="13.5703125" customWidth="1"/>
    <col min="13" max="13" width="13.42578125" customWidth="1"/>
    <col min="15" max="16" width="12.85546875" customWidth="1"/>
    <col min="18" max="18" width="13.7109375" customWidth="1"/>
    <col min="19" max="19" width="13.42578125" customWidth="1"/>
  </cols>
  <sheetData>
    <row r="1" spans="1:20" s="1" customFormat="1" x14ac:dyDescent="0.2">
      <c r="A1" s="39" t="s">
        <v>127</v>
      </c>
      <c r="B1" s="40"/>
      <c r="C1" s="40"/>
      <c r="D1" s="41"/>
      <c r="E1" s="42"/>
      <c r="F1" s="40"/>
      <c r="G1" s="38"/>
      <c r="H1" s="38"/>
      <c r="I1" s="37"/>
      <c r="J1" s="37"/>
      <c r="K1" s="104"/>
      <c r="L1" s="37"/>
      <c r="M1" s="37"/>
      <c r="N1" s="37"/>
      <c r="O1" s="37"/>
      <c r="P1" s="37"/>
      <c r="Q1" s="37"/>
      <c r="R1" s="37"/>
      <c r="S1" s="37"/>
      <c r="T1" s="37"/>
    </row>
    <row r="2" spans="1:20" s="160" customFormat="1" ht="18" x14ac:dyDescent="0.25">
      <c r="A2" s="153" t="s">
        <v>613</v>
      </c>
      <c r="B2" s="154"/>
      <c r="C2" s="154"/>
      <c r="D2" s="155"/>
      <c r="E2" s="156"/>
      <c r="F2" s="154"/>
      <c r="G2" s="157"/>
      <c r="H2" s="157"/>
      <c r="I2" s="158"/>
      <c r="J2" s="158"/>
      <c r="K2" s="159"/>
      <c r="L2" s="158"/>
      <c r="M2" s="158"/>
      <c r="N2" s="158"/>
      <c r="O2" s="158"/>
      <c r="P2" s="158"/>
      <c r="Q2" s="158"/>
      <c r="R2" s="158"/>
      <c r="S2" s="158"/>
      <c r="T2" s="158"/>
    </row>
    <row r="3" spans="1:20" s="1" customFormat="1" x14ac:dyDescent="0.2">
      <c r="A3" s="43" t="s">
        <v>2</v>
      </c>
      <c r="B3" s="40"/>
      <c r="C3" s="40"/>
      <c r="D3" s="41"/>
      <c r="E3" s="42"/>
      <c r="F3" s="40"/>
      <c r="G3" s="38"/>
      <c r="H3" s="38"/>
      <c r="I3" s="37"/>
      <c r="J3" s="37"/>
      <c r="K3" s="104"/>
      <c r="L3" s="37"/>
      <c r="M3" s="37"/>
      <c r="N3" s="37"/>
      <c r="O3" s="37"/>
      <c r="P3" s="37"/>
      <c r="Q3" s="37"/>
      <c r="R3" s="37"/>
      <c r="S3" s="37"/>
      <c r="T3" s="37"/>
    </row>
    <row r="4" spans="1:20" s="1" customFormat="1" x14ac:dyDescent="0.2">
      <c r="A4" s="177" t="s">
        <v>3</v>
      </c>
      <c r="B4" s="177" t="s">
        <v>128</v>
      </c>
      <c r="C4" s="177" t="s">
        <v>129</v>
      </c>
      <c r="D4" s="180" t="s">
        <v>130</v>
      </c>
      <c r="E4" s="194" t="s">
        <v>131</v>
      </c>
      <c r="F4" s="177" t="s">
        <v>6</v>
      </c>
      <c r="G4" s="177"/>
      <c r="H4" s="177"/>
      <c r="I4" s="177" t="s">
        <v>7</v>
      </c>
      <c r="J4" s="177"/>
      <c r="K4" s="177"/>
      <c r="L4" s="177" t="s">
        <v>8</v>
      </c>
      <c r="M4" s="177"/>
      <c r="N4" s="177"/>
      <c r="O4" s="177" t="s">
        <v>9</v>
      </c>
      <c r="P4" s="177"/>
      <c r="Q4" s="177"/>
      <c r="R4" s="177" t="s">
        <v>10</v>
      </c>
      <c r="S4" s="177"/>
      <c r="T4" s="177"/>
    </row>
    <row r="5" spans="1:20" s="1" customFormat="1" ht="12.75" x14ac:dyDescent="0.2">
      <c r="A5" s="177"/>
      <c r="B5" s="177"/>
      <c r="C5" s="177"/>
      <c r="D5" s="180"/>
      <c r="E5" s="194"/>
      <c r="F5" s="177" t="s">
        <v>11</v>
      </c>
      <c r="G5" s="181" t="s">
        <v>12</v>
      </c>
      <c r="H5" s="181"/>
      <c r="I5" s="177" t="s">
        <v>11</v>
      </c>
      <c r="J5" s="177" t="s">
        <v>12</v>
      </c>
      <c r="K5" s="177"/>
      <c r="L5" s="177" t="s">
        <v>11</v>
      </c>
      <c r="M5" s="177" t="s">
        <v>12</v>
      </c>
      <c r="N5" s="177"/>
      <c r="O5" s="177" t="s">
        <v>11</v>
      </c>
      <c r="P5" s="177" t="s">
        <v>12</v>
      </c>
      <c r="Q5" s="177"/>
      <c r="R5" s="177" t="s">
        <v>11</v>
      </c>
      <c r="S5" s="177" t="s">
        <v>12</v>
      </c>
      <c r="T5" s="177"/>
    </row>
    <row r="6" spans="1:20" s="1" customFormat="1" ht="25.5" x14ac:dyDescent="0.2">
      <c r="A6" s="177"/>
      <c r="B6" s="177"/>
      <c r="C6" s="177"/>
      <c r="D6" s="180"/>
      <c r="E6" s="194"/>
      <c r="F6" s="177"/>
      <c r="G6" s="117" t="s">
        <v>13</v>
      </c>
      <c r="H6" s="117" t="s">
        <v>14</v>
      </c>
      <c r="I6" s="177"/>
      <c r="J6" s="133" t="s">
        <v>13</v>
      </c>
      <c r="K6" s="95" t="s">
        <v>14</v>
      </c>
      <c r="L6" s="177"/>
      <c r="M6" s="133" t="s">
        <v>13</v>
      </c>
      <c r="N6" s="133" t="s">
        <v>14</v>
      </c>
      <c r="O6" s="177"/>
      <c r="P6" s="133" t="s">
        <v>13</v>
      </c>
      <c r="Q6" s="133" t="s">
        <v>14</v>
      </c>
      <c r="R6" s="177"/>
      <c r="S6" s="133" t="s">
        <v>13</v>
      </c>
      <c r="T6" s="133" t="s">
        <v>14</v>
      </c>
    </row>
    <row r="7" spans="1:20" s="1" customFormat="1" ht="12.75" x14ac:dyDescent="0.2">
      <c r="A7" s="114">
        <v>1</v>
      </c>
      <c r="B7" s="114">
        <v>2</v>
      </c>
      <c r="C7" s="114">
        <v>3</v>
      </c>
      <c r="D7" s="116">
        <v>4</v>
      </c>
      <c r="E7" s="117">
        <v>5</v>
      </c>
      <c r="F7" s="133">
        <v>6</v>
      </c>
      <c r="G7" s="115">
        <v>7</v>
      </c>
      <c r="H7" s="117">
        <v>8</v>
      </c>
      <c r="I7" s="133">
        <v>9</v>
      </c>
      <c r="J7" s="114">
        <v>10</v>
      </c>
      <c r="K7" s="95">
        <v>11</v>
      </c>
      <c r="L7" s="133">
        <v>12</v>
      </c>
      <c r="M7" s="114">
        <v>13</v>
      </c>
      <c r="N7" s="133">
        <v>14</v>
      </c>
      <c r="O7" s="133">
        <v>12</v>
      </c>
      <c r="P7" s="114">
        <v>13</v>
      </c>
      <c r="Q7" s="133">
        <v>14</v>
      </c>
      <c r="R7" s="133">
        <v>12</v>
      </c>
      <c r="S7" s="114">
        <v>13</v>
      </c>
      <c r="T7" s="133">
        <v>14</v>
      </c>
    </row>
    <row r="8" spans="1:20" s="51" customFormat="1" x14ac:dyDescent="0.2">
      <c r="A8" s="119" t="s">
        <v>132</v>
      </c>
      <c r="B8" s="119"/>
      <c r="C8" s="119"/>
      <c r="D8" s="131"/>
      <c r="E8" s="50" t="s">
        <v>133</v>
      </c>
      <c r="F8" s="120">
        <f t="shared" ref="F8:N8" si="0">F9+F26+F34+F37+F59+F73+F87+F95+F113+F132+F146</f>
        <v>1275844.6269999999</v>
      </c>
      <c r="G8" s="120">
        <f t="shared" si="0"/>
        <v>1258338.514</v>
      </c>
      <c r="H8" s="120">
        <f t="shared" si="0"/>
        <v>42506.112999999998</v>
      </c>
      <c r="I8" s="120">
        <f t="shared" si="0"/>
        <v>1474551.73</v>
      </c>
      <c r="J8" s="120">
        <f t="shared" si="0"/>
        <v>1361501.162</v>
      </c>
      <c r="K8" s="121">
        <f t="shared" si="0"/>
        <v>113050.56800000003</v>
      </c>
      <c r="L8" s="120">
        <f t="shared" si="0"/>
        <v>1974000</v>
      </c>
      <c r="M8" s="120">
        <f t="shared" si="0"/>
        <v>1475000</v>
      </c>
      <c r="N8" s="120">
        <f t="shared" si="0"/>
        <v>499000</v>
      </c>
      <c r="O8" s="120">
        <f t="shared" ref="O8:T8" si="1">O9+O26+O34+O37+O59+O73+O87+O95+O113+O132+O146</f>
        <v>1665000</v>
      </c>
      <c r="P8" s="120">
        <f t="shared" si="1"/>
        <v>1470000</v>
      </c>
      <c r="Q8" s="175">
        <f t="shared" si="1"/>
        <v>195000</v>
      </c>
      <c r="R8" s="120">
        <f t="shared" si="1"/>
        <v>1665000</v>
      </c>
      <c r="S8" s="120">
        <f t="shared" si="1"/>
        <v>1470000</v>
      </c>
      <c r="T8" s="175">
        <f t="shared" si="1"/>
        <v>195000</v>
      </c>
    </row>
    <row r="9" spans="1:20" s="51" customFormat="1" ht="30" x14ac:dyDescent="0.2">
      <c r="A9" s="119">
        <v>2100</v>
      </c>
      <c r="B9" s="119">
        <v>1</v>
      </c>
      <c r="C9" s="119">
        <v>0</v>
      </c>
      <c r="D9" s="131">
        <v>0</v>
      </c>
      <c r="E9" s="50" t="s">
        <v>134</v>
      </c>
      <c r="F9" s="120">
        <f t="shared" ref="F9:N9" si="2">F11+F16+F20+F23</f>
        <v>408129.14800000004</v>
      </c>
      <c r="G9" s="120">
        <f t="shared" si="2"/>
        <v>387432.93200000003</v>
      </c>
      <c r="H9" s="120">
        <f t="shared" si="2"/>
        <v>20696.216</v>
      </c>
      <c r="I9" s="120">
        <f t="shared" si="2"/>
        <v>470782.2</v>
      </c>
      <c r="J9" s="120">
        <f t="shared" si="2"/>
        <v>402898.2</v>
      </c>
      <c r="K9" s="121">
        <f t="shared" si="2"/>
        <v>67884</v>
      </c>
      <c r="L9" s="120">
        <f t="shared" si="2"/>
        <v>439510</v>
      </c>
      <c r="M9" s="120">
        <f t="shared" si="2"/>
        <v>430510</v>
      </c>
      <c r="N9" s="120">
        <f>N11+N16+N20+N23</f>
        <v>9000</v>
      </c>
      <c r="O9" s="120">
        <f t="shared" ref="O9:T9" si="3">O11+O16+O20+O23</f>
        <v>437510</v>
      </c>
      <c r="P9" s="120">
        <f t="shared" si="3"/>
        <v>430510</v>
      </c>
      <c r="Q9" s="175">
        <f>Q11+Q16+Q20+Q23</f>
        <v>7000</v>
      </c>
      <c r="R9" s="120">
        <f t="shared" si="3"/>
        <v>437510</v>
      </c>
      <c r="S9" s="120">
        <f t="shared" si="3"/>
        <v>430510</v>
      </c>
      <c r="T9" s="175">
        <f>T11+T16+T20+T23</f>
        <v>7000</v>
      </c>
    </row>
    <row r="10" spans="1:20" s="1" customFormat="1" ht="12.75" x14ac:dyDescent="0.2">
      <c r="A10" s="114"/>
      <c r="B10" s="119"/>
      <c r="C10" s="119"/>
      <c r="D10" s="131"/>
      <c r="E10" s="52" t="s">
        <v>12</v>
      </c>
      <c r="F10" s="114"/>
      <c r="G10" s="115"/>
      <c r="H10" s="115"/>
      <c r="I10" s="114"/>
      <c r="J10" s="114"/>
      <c r="K10" s="132"/>
      <c r="L10" s="114"/>
      <c r="M10" s="114"/>
      <c r="N10" s="114"/>
      <c r="O10" s="114"/>
      <c r="P10" s="114"/>
      <c r="Q10" s="114"/>
      <c r="R10" s="114"/>
      <c r="S10" s="114"/>
      <c r="T10" s="114"/>
    </row>
    <row r="11" spans="1:20" s="51" customFormat="1" ht="60" x14ac:dyDescent="0.2">
      <c r="A11" s="119">
        <v>2110</v>
      </c>
      <c r="B11" s="119">
        <v>1</v>
      </c>
      <c r="C11" s="119">
        <v>1</v>
      </c>
      <c r="D11" s="131">
        <v>0</v>
      </c>
      <c r="E11" s="53" t="s">
        <v>135</v>
      </c>
      <c r="F11" s="120">
        <f t="shared" ref="F11:N11" si="4">F13</f>
        <v>273387.39199999999</v>
      </c>
      <c r="G11" s="120">
        <f t="shared" si="4"/>
        <v>270522.39199999999</v>
      </c>
      <c r="H11" s="120">
        <f t="shared" si="4"/>
        <v>2865</v>
      </c>
      <c r="I11" s="120">
        <f t="shared" si="4"/>
        <v>319263.8</v>
      </c>
      <c r="J11" s="120">
        <f t="shared" si="4"/>
        <v>301182.8</v>
      </c>
      <c r="K11" s="121">
        <f t="shared" si="4"/>
        <v>18081</v>
      </c>
      <c r="L11" s="120">
        <f t="shared" si="4"/>
        <v>318350</v>
      </c>
      <c r="M11" s="120">
        <f t="shared" si="4"/>
        <v>317350</v>
      </c>
      <c r="N11" s="120">
        <f t="shared" si="4"/>
        <v>1000</v>
      </c>
      <c r="O11" s="120">
        <f t="shared" ref="O11:T11" si="5">O13</f>
        <v>318350</v>
      </c>
      <c r="P11" s="120">
        <f t="shared" si="5"/>
        <v>317350</v>
      </c>
      <c r="Q11" s="120">
        <f t="shared" si="5"/>
        <v>1000</v>
      </c>
      <c r="R11" s="120">
        <f t="shared" si="5"/>
        <v>318350</v>
      </c>
      <c r="S11" s="120">
        <f t="shared" si="5"/>
        <v>317350</v>
      </c>
      <c r="T11" s="120">
        <f t="shared" si="5"/>
        <v>1000</v>
      </c>
    </row>
    <row r="12" spans="1:20" s="1" customFormat="1" ht="12.75" x14ac:dyDescent="0.2">
      <c r="A12" s="114"/>
      <c r="B12" s="119"/>
      <c r="C12" s="119"/>
      <c r="D12" s="131"/>
      <c r="E12" s="52" t="s">
        <v>136</v>
      </c>
      <c r="F12" s="119"/>
      <c r="G12" s="120"/>
      <c r="H12" s="120"/>
      <c r="I12" s="119"/>
      <c r="J12" s="119"/>
      <c r="K12" s="12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 s="1" customFormat="1" ht="25.5" x14ac:dyDescent="0.2">
      <c r="A13" s="114">
        <v>2111</v>
      </c>
      <c r="B13" s="119">
        <v>1</v>
      </c>
      <c r="C13" s="119">
        <v>1</v>
      </c>
      <c r="D13" s="131">
        <v>1</v>
      </c>
      <c r="E13" s="52" t="s">
        <v>137</v>
      </c>
      <c r="F13" s="115">
        <f>G13+H13</f>
        <v>273387.39199999999</v>
      </c>
      <c r="G13" s="115">
        <v>270522.39199999999</v>
      </c>
      <c r="H13" s="115">
        <v>2865</v>
      </c>
      <c r="I13" s="115">
        <f>J13+K13</f>
        <v>319263.8</v>
      </c>
      <c r="J13" s="114">
        <v>301182.8</v>
      </c>
      <c r="K13" s="132">
        <v>18081</v>
      </c>
      <c r="L13" s="115">
        <f>M13+N13</f>
        <v>318350</v>
      </c>
      <c r="M13" s="114">
        <v>317350</v>
      </c>
      <c r="N13" s="114">
        <v>1000</v>
      </c>
      <c r="O13" s="115">
        <f t="shared" ref="O13" si="6">P13+Q13</f>
        <v>318350</v>
      </c>
      <c r="P13" s="114">
        <v>317350</v>
      </c>
      <c r="Q13" s="114">
        <v>1000</v>
      </c>
      <c r="R13" s="115">
        <f t="shared" ref="R13" si="7">S13+T13</f>
        <v>318350</v>
      </c>
      <c r="S13" s="114">
        <v>317350</v>
      </c>
      <c r="T13" s="114">
        <v>1000</v>
      </c>
    </row>
    <row r="14" spans="1:20" s="1" customFormat="1" ht="30" x14ac:dyDescent="0.2">
      <c r="A14" s="114">
        <v>2112</v>
      </c>
      <c r="B14" s="119"/>
      <c r="C14" s="119"/>
      <c r="D14" s="131"/>
      <c r="E14" s="54" t="s">
        <v>138</v>
      </c>
      <c r="F14" s="114"/>
      <c r="G14" s="115"/>
      <c r="H14" s="115"/>
      <c r="I14" s="114"/>
      <c r="J14" s="114"/>
      <c r="K14" s="132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1:20" s="1" customFormat="1" ht="12.75" x14ac:dyDescent="0.2">
      <c r="A15" s="114">
        <v>2113</v>
      </c>
      <c r="B15" s="119">
        <v>1</v>
      </c>
      <c r="C15" s="119">
        <v>1</v>
      </c>
      <c r="D15" s="131">
        <v>3</v>
      </c>
      <c r="E15" s="52" t="s">
        <v>139</v>
      </c>
      <c r="F15" s="114"/>
      <c r="G15" s="115"/>
      <c r="H15" s="115"/>
      <c r="I15" s="114"/>
      <c r="J15" s="114"/>
      <c r="K15" s="132"/>
      <c r="L15" s="114"/>
      <c r="M15" s="114"/>
      <c r="N15" s="114"/>
      <c r="O15" s="114"/>
      <c r="P15" s="114"/>
      <c r="Q15" s="114"/>
      <c r="R15" s="114"/>
      <c r="S15" s="114"/>
      <c r="T15" s="114"/>
    </row>
    <row r="16" spans="1:20" s="51" customFormat="1" ht="12.75" x14ac:dyDescent="0.2">
      <c r="A16" s="119">
        <v>2130</v>
      </c>
      <c r="B16" s="119">
        <v>1</v>
      </c>
      <c r="C16" s="119">
        <v>3</v>
      </c>
      <c r="D16" s="131">
        <v>0</v>
      </c>
      <c r="E16" s="55" t="s">
        <v>140</v>
      </c>
      <c r="F16" s="120">
        <f t="shared" ref="F16:N16" si="8">F19</f>
        <v>5680.732</v>
      </c>
      <c r="G16" s="120">
        <f t="shared" si="8"/>
        <v>5680.732</v>
      </c>
      <c r="H16" s="120">
        <f t="shared" si="8"/>
        <v>0</v>
      </c>
      <c r="I16" s="120">
        <f t="shared" si="8"/>
        <v>302.39999999999998</v>
      </c>
      <c r="J16" s="120">
        <f t="shared" si="8"/>
        <v>302.39999999999998</v>
      </c>
      <c r="K16" s="121">
        <f t="shared" si="8"/>
        <v>0</v>
      </c>
      <c r="L16" s="120">
        <f t="shared" si="8"/>
        <v>0</v>
      </c>
      <c r="M16" s="120">
        <f t="shared" si="8"/>
        <v>0</v>
      </c>
      <c r="N16" s="120">
        <f t="shared" si="8"/>
        <v>0</v>
      </c>
      <c r="O16" s="120">
        <f t="shared" ref="O16:T16" si="9">O19</f>
        <v>0</v>
      </c>
      <c r="P16" s="120">
        <f t="shared" si="9"/>
        <v>0</v>
      </c>
      <c r="Q16" s="120">
        <f t="shared" si="9"/>
        <v>0</v>
      </c>
      <c r="R16" s="120">
        <f t="shared" si="9"/>
        <v>0</v>
      </c>
      <c r="S16" s="120">
        <f t="shared" si="9"/>
        <v>0</v>
      </c>
      <c r="T16" s="120">
        <f t="shared" si="9"/>
        <v>0</v>
      </c>
    </row>
    <row r="17" spans="1:20" s="1" customFormat="1" ht="12.75" x14ac:dyDescent="0.2">
      <c r="A17" s="114"/>
      <c r="B17" s="119"/>
      <c r="C17" s="119"/>
      <c r="D17" s="131"/>
      <c r="E17" s="52" t="s">
        <v>136</v>
      </c>
      <c r="F17" s="114"/>
      <c r="G17" s="115"/>
      <c r="H17" s="115"/>
      <c r="I17" s="114"/>
      <c r="J17" s="114"/>
      <c r="K17" s="132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1:20" s="1" customFormat="1" ht="25.5" x14ac:dyDescent="0.2">
      <c r="A18" s="114">
        <v>2131</v>
      </c>
      <c r="B18" s="119">
        <v>1</v>
      </c>
      <c r="C18" s="119">
        <v>3</v>
      </c>
      <c r="D18" s="131">
        <v>1</v>
      </c>
      <c r="E18" s="52" t="s">
        <v>141</v>
      </c>
      <c r="F18" s="114"/>
      <c r="G18" s="115"/>
      <c r="H18" s="115"/>
      <c r="I18" s="114"/>
      <c r="J18" s="114"/>
      <c r="K18" s="132"/>
      <c r="L18" s="114"/>
      <c r="M18" s="114"/>
      <c r="N18" s="114"/>
      <c r="O18" s="114"/>
      <c r="P18" s="114"/>
      <c r="Q18" s="114"/>
      <c r="R18" s="114"/>
      <c r="S18" s="114"/>
      <c r="T18" s="114"/>
    </row>
    <row r="19" spans="1:20" s="61" customFormat="1" ht="12.75" x14ac:dyDescent="0.2">
      <c r="A19" s="132"/>
      <c r="B19" s="129">
        <v>1</v>
      </c>
      <c r="C19" s="129">
        <v>3</v>
      </c>
      <c r="D19" s="57">
        <v>3</v>
      </c>
      <c r="E19" s="58" t="s">
        <v>599</v>
      </c>
      <c r="F19" s="118">
        <f>G19+H19</f>
        <v>5680.732</v>
      </c>
      <c r="G19" s="118">
        <v>5680.732</v>
      </c>
      <c r="H19" s="118">
        <v>0</v>
      </c>
      <c r="I19" s="118">
        <f>J19+K19</f>
        <v>302.39999999999998</v>
      </c>
      <c r="J19" s="132">
        <v>302.39999999999998</v>
      </c>
      <c r="K19" s="132"/>
      <c r="L19" s="118"/>
      <c r="M19" s="132"/>
      <c r="N19" s="132"/>
      <c r="O19" s="118"/>
      <c r="P19" s="132"/>
      <c r="Q19" s="132"/>
      <c r="R19" s="118"/>
      <c r="S19" s="132"/>
      <c r="T19" s="132"/>
    </row>
    <row r="20" spans="1:20" s="51" customFormat="1" ht="38.25" x14ac:dyDescent="0.2">
      <c r="A20" s="119">
        <v>2150</v>
      </c>
      <c r="B20" s="119">
        <v>1</v>
      </c>
      <c r="C20" s="119">
        <v>5</v>
      </c>
      <c r="D20" s="131">
        <v>0</v>
      </c>
      <c r="E20" s="62" t="s">
        <v>142</v>
      </c>
      <c r="F20" s="120">
        <f t="shared" ref="F20:N20" si="10">F22</f>
        <v>0</v>
      </c>
      <c r="G20" s="120">
        <f t="shared" si="10"/>
        <v>0</v>
      </c>
      <c r="H20" s="120">
        <f t="shared" si="10"/>
        <v>0</v>
      </c>
      <c r="I20" s="120">
        <f t="shared" si="10"/>
        <v>0</v>
      </c>
      <c r="J20" s="120">
        <f t="shared" si="10"/>
        <v>0</v>
      </c>
      <c r="K20" s="121">
        <f t="shared" si="10"/>
        <v>0</v>
      </c>
      <c r="L20" s="120">
        <f t="shared" si="10"/>
        <v>0</v>
      </c>
      <c r="M20" s="120">
        <f t="shared" si="10"/>
        <v>0</v>
      </c>
      <c r="N20" s="120">
        <f t="shared" si="10"/>
        <v>0</v>
      </c>
      <c r="O20" s="120">
        <f t="shared" ref="O20:T20" si="11">O22</f>
        <v>0</v>
      </c>
      <c r="P20" s="120">
        <f t="shared" si="11"/>
        <v>0</v>
      </c>
      <c r="Q20" s="120">
        <f t="shared" si="11"/>
        <v>0</v>
      </c>
      <c r="R20" s="120">
        <f t="shared" si="11"/>
        <v>0</v>
      </c>
      <c r="S20" s="120">
        <f t="shared" si="11"/>
        <v>0</v>
      </c>
      <c r="T20" s="120">
        <f t="shared" si="11"/>
        <v>0</v>
      </c>
    </row>
    <row r="21" spans="1:20" s="1" customFormat="1" ht="12.75" x14ac:dyDescent="0.2">
      <c r="A21" s="114"/>
      <c r="B21" s="119"/>
      <c r="C21" s="119"/>
      <c r="D21" s="131"/>
      <c r="E21" s="52" t="s">
        <v>136</v>
      </c>
      <c r="F21" s="114"/>
      <c r="G21" s="115"/>
      <c r="H21" s="115"/>
      <c r="I21" s="114"/>
      <c r="J21" s="114"/>
      <c r="K21" s="132"/>
      <c r="L21" s="114"/>
      <c r="M21" s="114"/>
      <c r="N21" s="114"/>
      <c r="O21" s="114"/>
      <c r="P21" s="114"/>
      <c r="Q21" s="114"/>
      <c r="R21" s="114"/>
      <c r="S21" s="114"/>
      <c r="T21" s="114"/>
    </row>
    <row r="22" spans="1:20" s="1" customFormat="1" ht="38.25" x14ac:dyDescent="0.2">
      <c r="A22" s="114">
        <v>2151</v>
      </c>
      <c r="B22" s="119">
        <v>1</v>
      </c>
      <c r="C22" s="119">
        <v>5</v>
      </c>
      <c r="D22" s="131">
        <v>1</v>
      </c>
      <c r="E22" s="52" t="s">
        <v>142</v>
      </c>
      <c r="F22" s="115">
        <f>G22+H22</f>
        <v>0</v>
      </c>
      <c r="G22" s="115"/>
      <c r="H22" s="115"/>
      <c r="I22" s="115">
        <f>J22+K22</f>
        <v>0</v>
      </c>
      <c r="J22" s="114"/>
      <c r="K22" s="132"/>
      <c r="L22" s="115">
        <f>M22+N22</f>
        <v>0</v>
      </c>
      <c r="M22" s="114"/>
      <c r="N22" s="114"/>
      <c r="O22" s="115">
        <f t="shared" ref="O22" si="12">P22+Q22</f>
        <v>0</v>
      </c>
      <c r="P22" s="114"/>
      <c r="Q22" s="114"/>
      <c r="R22" s="115">
        <f t="shared" ref="R22" si="13">S22+T22</f>
        <v>0</v>
      </c>
      <c r="S22" s="114"/>
      <c r="T22" s="114"/>
    </row>
    <row r="23" spans="1:20" s="51" customFormat="1" ht="25.5" x14ac:dyDescent="0.2">
      <c r="A23" s="119">
        <v>2160</v>
      </c>
      <c r="B23" s="119">
        <v>1</v>
      </c>
      <c r="C23" s="119">
        <v>6</v>
      </c>
      <c r="D23" s="131">
        <v>0</v>
      </c>
      <c r="E23" s="62" t="s">
        <v>143</v>
      </c>
      <c r="F23" s="120">
        <f t="shared" ref="F23:N23" si="14">F25</f>
        <v>129061.024</v>
      </c>
      <c r="G23" s="120">
        <f t="shared" si="14"/>
        <v>111229.808</v>
      </c>
      <c r="H23" s="120">
        <f t="shared" si="14"/>
        <v>17831.216</v>
      </c>
      <c r="I23" s="120">
        <f t="shared" si="14"/>
        <v>151216</v>
      </c>
      <c r="J23" s="120">
        <f t="shared" si="14"/>
        <v>101413</v>
      </c>
      <c r="K23" s="121">
        <f t="shared" si="14"/>
        <v>49803</v>
      </c>
      <c r="L23" s="120">
        <f t="shared" si="14"/>
        <v>121160</v>
      </c>
      <c r="M23" s="120">
        <f t="shared" si="14"/>
        <v>113160</v>
      </c>
      <c r="N23" s="120">
        <f t="shared" si="14"/>
        <v>8000</v>
      </c>
      <c r="O23" s="120">
        <f t="shared" ref="O23:T23" si="15">O25</f>
        <v>119160</v>
      </c>
      <c r="P23" s="120">
        <f t="shared" si="15"/>
        <v>113160</v>
      </c>
      <c r="Q23" s="120">
        <f t="shared" si="15"/>
        <v>6000</v>
      </c>
      <c r="R23" s="120">
        <f t="shared" si="15"/>
        <v>119160</v>
      </c>
      <c r="S23" s="120">
        <f t="shared" si="15"/>
        <v>113160</v>
      </c>
      <c r="T23" s="120">
        <f t="shared" si="15"/>
        <v>6000</v>
      </c>
    </row>
    <row r="24" spans="1:20" s="1" customFormat="1" ht="12.75" x14ac:dyDescent="0.2">
      <c r="A24" s="114"/>
      <c r="B24" s="119"/>
      <c r="C24" s="119"/>
      <c r="D24" s="131"/>
      <c r="E24" s="52" t="s">
        <v>136</v>
      </c>
      <c r="F24" s="114"/>
      <c r="G24" s="115"/>
      <c r="H24" s="115"/>
      <c r="I24" s="114"/>
      <c r="J24" s="114"/>
      <c r="K24" s="132"/>
      <c r="L24" s="114"/>
      <c r="M24" s="114"/>
      <c r="N24" s="114"/>
      <c r="O24" s="114"/>
      <c r="P24" s="114"/>
      <c r="Q24" s="114"/>
      <c r="R24" s="114"/>
      <c r="S24" s="114"/>
      <c r="T24" s="114"/>
    </row>
    <row r="25" spans="1:20" s="1" customFormat="1" ht="25.5" x14ac:dyDescent="0.2">
      <c r="A25" s="114">
        <v>2161</v>
      </c>
      <c r="B25" s="119">
        <v>1</v>
      </c>
      <c r="C25" s="119">
        <v>6</v>
      </c>
      <c r="D25" s="131">
        <v>1</v>
      </c>
      <c r="E25" s="52" t="s">
        <v>143</v>
      </c>
      <c r="F25" s="115">
        <f>G25+H25</f>
        <v>129061.024</v>
      </c>
      <c r="G25" s="115">
        <v>111229.808</v>
      </c>
      <c r="H25" s="115">
        <v>17831.216</v>
      </c>
      <c r="I25" s="115">
        <f>J25+K25</f>
        <v>151216</v>
      </c>
      <c r="J25" s="114">
        <v>101413</v>
      </c>
      <c r="K25" s="132">
        <v>49803</v>
      </c>
      <c r="L25" s="115">
        <f>M25+N25</f>
        <v>121160</v>
      </c>
      <c r="M25" s="114">
        <v>113160</v>
      </c>
      <c r="N25" s="114">
        <v>8000</v>
      </c>
      <c r="O25" s="115">
        <f t="shared" ref="O25" si="16">P25+Q25</f>
        <v>119160</v>
      </c>
      <c r="P25" s="114">
        <v>113160</v>
      </c>
      <c r="Q25" s="114">
        <v>6000</v>
      </c>
      <c r="R25" s="115">
        <f t="shared" ref="R25" si="17">S25+T25</f>
        <v>119160</v>
      </c>
      <c r="S25" s="114">
        <v>113160</v>
      </c>
      <c r="T25" s="114">
        <v>6000</v>
      </c>
    </row>
    <row r="26" spans="1:20" s="51" customFormat="1" ht="12.75" x14ac:dyDescent="0.2">
      <c r="A26" s="119">
        <v>2200</v>
      </c>
      <c r="B26" s="119">
        <v>2</v>
      </c>
      <c r="C26" s="119">
        <v>0</v>
      </c>
      <c r="D26" s="131">
        <v>0</v>
      </c>
      <c r="E26" s="62" t="s">
        <v>144</v>
      </c>
      <c r="F26" s="120">
        <f t="shared" ref="F26:N26" si="18">F28+F31</f>
        <v>1272.5</v>
      </c>
      <c r="G26" s="120">
        <f t="shared" si="18"/>
        <v>1272.5</v>
      </c>
      <c r="H26" s="120">
        <f t="shared" si="18"/>
        <v>0</v>
      </c>
      <c r="I26" s="120">
        <f t="shared" si="18"/>
        <v>750</v>
      </c>
      <c r="J26" s="120">
        <f t="shared" si="18"/>
        <v>750</v>
      </c>
      <c r="K26" s="121">
        <f t="shared" si="18"/>
        <v>0</v>
      </c>
      <c r="L26" s="120">
        <f t="shared" si="18"/>
        <v>840</v>
      </c>
      <c r="M26" s="120">
        <f t="shared" si="18"/>
        <v>840</v>
      </c>
      <c r="N26" s="120">
        <f t="shared" si="18"/>
        <v>0</v>
      </c>
      <c r="O26" s="120">
        <f t="shared" ref="O26:T26" si="19">O28+O31</f>
        <v>840</v>
      </c>
      <c r="P26" s="120">
        <f t="shared" si="19"/>
        <v>840</v>
      </c>
      <c r="Q26" s="120">
        <f t="shared" si="19"/>
        <v>0</v>
      </c>
      <c r="R26" s="120">
        <f t="shared" si="19"/>
        <v>840</v>
      </c>
      <c r="S26" s="120">
        <f t="shared" si="19"/>
        <v>840</v>
      </c>
      <c r="T26" s="120">
        <f t="shared" si="19"/>
        <v>0</v>
      </c>
    </row>
    <row r="27" spans="1:20" s="1" customFormat="1" ht="12.75" x14ac:dyDescent="0.2">
      <c r="A27" s="114"/>
      <c r="B27" s="119"/>
      <c r="C27" s="119"/>
      <c r="D27" s="131"/>
      <c r="E27" s="52" t="s">
        <v>12</v>
      </c>
      <c r="F27" s="114"/>
      <c r="G27" s="115"/>
      <c r="H27" s="115"/>
      <c r="I27" s="114"/>
      <c r="J27" s="114"/>
      <c r="K27" s="132"/>
      <c r="L27" s="114"/>
      <c r="M27" s="114"/>
      <c r="N27" s="114"/>
      <c r="O27" s="114"/>
      <c r="P27" s="114"/>
      <c r="Q27" s="114"/>
      <c r="R27" s="114"/>
      <c r="S27" s="114"/>
      <c r="T27" s="114"/>
    </row>
    <row r="28" spans="1:20" s="51" customFormat="1" ht="12.75" x14ac:dyDescent="0.2">
      <c r="A28" s="119">
        <v>2220</v>
      </c>
      <c r="B28" s="119">
        <v>2</v>
      </c>
      <c r="C28" s="119">
        <v>2</v>
      </c>
      <c r="D28" s="131">
        <v>0</v>
      </c>
      <c r="E28" s="62" t="s">
        <v>145</v>
      </c>
      <c r="F28" s="120">
        <f t="shared" ref="F28:K28" si="20">F30</f>
        <v>860</v>
      </c>
      <c r="G28" s="120">
        <f t="shared" si="20"/>
        <v>860</v>
      </c>
      <c r="H28" s="120">
        <f t="shared" si="20"/>
        <v>0</v>
      </c>
      <c r="I28" s="120">
        <f t="shared" si="20"/>
        <v>650</v>
      </c>
      <c r="J28" s="120">
        <f t="shared" si="20"/>
        <v>650</v>
      </c>
      <c r="K28" s="121">
        <f t="shared" si="20"/>
        <v>0</v>
      </c>
      <c r="L28" s="120">
        <f>M28</f>
        <v>740</v>
      </c>
      <c r="M28" s="120">
        <v>740</v>
      </c>
      <c r="N28" s="120">
        <f>N30</f>
        <v>0</v>
      </c>
      <c r="O28" s="120">
        <f t="shared" ref="O28" si="21">P28</f>
        <v>740</v>
      </c>
      <c r="P28" s="120">
        <v>740</v>
      </c>
      <c r="Q28" s="120">
        <f t="shared" ref="Q28" si="22">Q30</f>
        <v>0</v>
      </c>
      <c r="R28" s="120">
        <f t="shared" ref="R28" si="23">S28</f>
        <v>740</v>
      </c>
      <c r="S28" s="120">
        <v>740</v>
      </c>
      <c r="T28" s="120">
        <f t="shared" ref="T28" si="24">T30</f>
        <v>0</v>
      </c>
    </row>
    <row r="29" spans="1:20" s="1" customFormat="1" ht="12.75" x14ac:dyDescent="0.2">
      <c r="A29" s="114"/>
      <c r="B29" s="119"/>
      <c r="C29" s="119"/>
      <c r="D29" s="131"/>
      <c r="E29" s="52" t="s">
        <v>136</v>
      </c>
      <c r="F29" s="114"/>
      <c r="G29" s="115"/>
      <c r="H29" s="115"/>
      <c r="I29" s="114"/>
      <c r="J29" s="114"/>
      <c r="K29" s="132"/>
      <c r="L29" s="114"/>
      <c r="M29" s="114"/>
      <c r="N29" s="114"/>
      <c r="O29" s="114"/>
      <c r="P29" s="114"/>
      <c r="Q29" s="114"/>
      <c r="R29" s="114"/>
      <c r="S29" s="114"/>
      <c r="T29" s="114"/>
    </row>
    <row r="30" spans="1:20" s="1" customFormat="1" ht="12.75" x14ac:dyDescent="0.2">
      <c r="A30" s="114">
        <v>2221</v>
      </c>
      <c r="B30" s="119">
        <v>2</v>
      </c>
      <c r="C30" s="119">
        <v>2</v>
      </c>
      <c r="D30" s="131">
        <v>1</v>
      </c>
      <c r="E30" s="52" t="s">
        <v>145</v>
      </c>
      <c r="F30" s="115">
        <f>G30+H30</f>
        <v>860</v>
      </c>
      <c r="G30" s="115">
        <v>860</v>
      </c>
      <c r="H30" s="115">
        <v>0</v>
      </c>
      <c r="I30" s="115">
        <f>J30+K30</f>
        <v>650</v>
      </c>
      <c r="J30" s="114">
        <v>650</v>
      </c>
      <c r="K30" s="132"/>
      <c r="L30" s="115">
        <f>M30+N30</f>
        <v>740</v>
      </c>
      <c r="M30" s="114">
        <v>740</v>
      </c>
      <c r="N30" s="114"/>
      <c r="O30" s="115">
        <f t="shared" ref="O30" si="25">P30+Q30</f>
        <v>740</v>
      </c>
      <c r="P30" s="114">
        <v>740</v>
      </c>
      <c r="Q30" s="114"/>
      <c r="R30" s="115">
        <f t="shared" ref="R30" si="26">S30+T30</f>
        <v>740</v>
      </c>
      <c r="S30" s="114">
        <v>740</v>
      </c>
      <c r="T30" s="114"/>
    </row>
    <row r="31" spans="1:20" s="51" customFormat="1" ht="12.75" x14ac:dyDescent="0.2">
      <c r="A31" s="119">
        <v>2250</v>
      </c>
      <c r="B31" s="119">
        <v>2</v>
      </c>
      <c r="C31" s="119">
        <v>5</v>
      </c>
      <c r="D31" s="131">
        <v>0</v>
      </c>
      <c r="E31" s="62" t="s">
        <v>146</v>
      </c>
      <c r="F31" s="120">
        <f t="shared" ref="F31:N31" si="27">F33</f>
        <v>412.5</v>
      </c>
      <c r="G31" s="120">
        <f t="shared" si="27"/>
        <v>412.5</v>
      </c>
      <c r="H31" s="120">
        <f t="shared" si="27"/>
        <v>0</v>
      </c>
      <c r="I31" s="120">
        <f t="shared" si="27"/>
        <v>100</v>
      </c>
      <c r="J31" s="120">
        <f t="shared" si="27"/>
        <v>100</v>
      </c>
      <c r="K31" s="121">
        <f t="shared" si="27"/>
        <v>0</v>
      </c>
      <c r="L31" s="120">
        <f t="shared" si="27"/>
        <v>100</v>
      </c>
      <c r="M31" s="120">
        <f t="shared" si="27"/>
        <v>100</v>
      </c>
      <c r="N31" s="120">
        <f t="shared" si="27"/>
        <v>0</v>
      </c>
      <c r="O31" s="120">
        <f t="shared" ref="O31:T31" si="28">O33</f>
        <v>100</v>
      </c>
      <c r="P31" s="120">
        <f t="shared" si="28"/>
        <v>100</v>
      </c>
      <c r="Q31" s="120">
        <f t="shared" si="28"/>
        <v>0</v>
      </c>
      <c r="R31" s="120">
        <f t="shared" si="28"/>
        <v>100</v>
      </c>
      <c r="S31" s="120">
        <f t="shared" si="28"/>
        <v>100</v>
      </c>
      <c r="T31" s="120">
        <f t="shared" si="28"/>
        <v>0</v>
      </c>
    </row>
    <row r="32" spans="1:20" s="1" customFormat="1" ht="12.75" x14ac:dyDescent="0.2">
      <c r="A32" s="114"/>
      <c r="B32" s="119"/>
      <c r="C32" s="119"/>
      <c r="D32" s="131"/>
      <c r="E32" s="52" t="s">
        <v>136</v>
      </c>
      <c r="F32" s="114"/>
      <c r="G32" s="115"/>
      <c r="H32" s="115"/>
      <c r="I32" s="114"/>
      <c r="J32" s="114"/>
      <c r="K32" s="132"/>
      <c r="L32" s="114"/>
      <c r="M32" s="114"/>
      <c r="N32" s="114"/>
      <c r="O32" s="114"/>
      <c r="P32" s="114"/>
      <c r="Q32" s="114"/>
      <c r="R32" s="114"/>
      <c r="S32" s="114"/>
      <c r="T32" s="114"/>
    </row>
    <row r="33" spans="1:20" s="1" customFormat="1" ht="12.75" x14ac:dyDescent="0.2">
      <c r="A33" s="114">
        <v>2251</v>
      </c>
      <c r="B33" s="114">
        <v>2</v>
      </c>
      <c r="C33" s="114">
        <v>5</v>
      </c>
      <c r="D33" s="116">
        <v>1</v>
      </c>
      <c r="E33" s="52" t="s">
        <v>146</v>
      </c>
      <c r="F33" s="115">
        <f>G33+H33</f>
        <v>412.5</v>
      </c>
      <c r="G33" s="115">
        <v>412.5</v>
      </c>
      <c r="H33" s="115">
        <v>0</v>
      </c>
      <c r="I33" s="115">
        <f>J33+K33</f>
        <v>100</v>
      </c>
      <c r="J33" s="114">
        <v>100</v>
      </c>
      <c r="K33" s="132"/>
      <c r="L33" s="115">
        <f>M33+N33</f>
        <v>100</v>
      </c>
      <c r="M33" s="114">
        <v>100</v>
      </c>
      <c r="N33" s="114"/>
      <c r="O33" s="115">
        <f t="shared" ref="O33" si="29">P33+Q33</f>
        <v>100</v>
      </c>
      <c r="P33" s="114">
        <v>100</v>
      </c>
      <c r="Q33" s="114"/>
      <c r="R33" s="115">
        <f t="shared" ref="R33" si="30">S33+T33</f>
        <v>100</v>
      </c>
      <c r="S33" s="114">
        <v>100</v>
      </c>
      <c r="T33" s="114"/>
    </row>
    <row r="34" spans="1:20" s="61" customFormat="1" ht="12.75" x14ac:dyDescent="0.2">
      <c r="A34" s="132">
        <v>2300</v>
      </c>
      <c r="B34" s="129">
        <v>3</v>
      </c>
      <c r="C34" s="129">
        <v>0</v>
      </c>
      <c r="D34" s="57">
        <v>0</v>
      </c>
      <c r="E34" s="63" t="s">
        <v>592</v>
      </c>
      <c r="F34" s="121">
        <f t="shared" ref="F34:N35" si="31">F35</f>
        <v>0</v>
      </c>
      <c r="G34" s="121">
        <f t="shared" si="31"/>
        <v>0</v>
      </c>
      <c r="H34" s="121">
        <f t="shared" si="31"/>
        <v>0</v>
      </c>
      <c r="I34" s="121">
        <f t="shared" si="31"/>
        <v>100</v>
      </c>
      <c r="J34" s="121">
        <f t="shared" si="31"/>
        <v>100</v>
      </c>
      <c r="K34" s="121">
        <f t="shared" si="31"/>
        <v>0</v>
      </c>
      <c r="L34" s="121">
        <f t="shared" si="31"/>
        <v>100</v>
      </c>
      <c r="M34" s="121">
        <f t="shared" si="31"/>
        <v>100</v>
      </c>
      <c r="N34" s="121">
        <f t="shared" si="31"/>
        <v>0</v>
      </c>
      <c r="O34" s="121">
        <f t="shared" ref="O34:T35" si="32">O35</f>
        <v>100</v>
      </c>
      <c r="P34" s="121">
        <f t="shared" si="32"/>
        <v>100</v>
      </c>
      <c r="Q34" s="121">
        <f t="shared" si="32"/>
        <v>0</v>
      </c>
      <c r="R34" s="121">
        <f t="shared" si="32"/>
        <v>100</v>
      </c>
      <c r="S34" s="121">
        <f t="shared" si="32"/>
        <v>100</v>
      </c>
      <c r="T34" s="121">
        <f t="shared" si="32"/>
        <v>0</v>
      </c>
    </row>
    <row r="35" spans="1:20" s="61" customFormat="1" ht="12.75" x14ac:dyDescent="0.2">
      <c r="A35" s="132"/>
      <c r="B35" s="129">
        <v>3</v>
      </c>
      <c r="C35" s="129">
        <v>2</v>
      </c>
      <c r="D35" s="57">
        <v>0</v>
      </c>
      <c r="E35" s="58" t="s">
        <v>597</v>
      </c>
      <c r="F35" s="121">
        <f t="shared" si="31"/>
        <v>0</v>
      </c>
      <c r="G35" s="121">
        <f t="shared" si="31"/>
        <v>0</v>
      </c>
      <c r="H35" s="121">
        <f t="shared" si="31"/>
        <v>0</v>
      </c>
      <c r="I35" s="121">
        <f t="shared" si="31"/>
        <v>100</v>
      </c>
      <c r="J35" s="121">
        <f t="shared" si="31"/>
        <v>100</v>
      </c>
      <c r="K35" s="121">
        <f t="shared" si="31"/>
        <v>0</v>
      </c>
      <c r="L35" s="121">
        <f t="shared" si="31"/>
        <v>100</v>
      </c>
      <c r="M35" s="121">
        <f t="shared" si="31"/>
        <v>100</v>
      </c>
      <c r="N35" s="121">
        <f t="shared" si="31"/>
        <v>0</v>
      </c>
      <c r="O35" s="121">
        <f t="shared" si="32"/>
        <v>100</v>
      </c>
      <c r="P35" s="121">
        <f t="shared" si="32"/>
        <v>100</v>
      </c>
      <c r="Q35" s="121">
        <f t="shared" si="32"/>
        <v>0</v>
      </c>
      <c r="R35" s="121">
        <f t="shared" si="32"/>
        <v>100</v>
      </c>
      <c r="S35" s="121">
        <f t="shared" si="32"/>
        <v>100</v>
      </c>
      <c r="T35" s="121">
        <f t="shared" si="32"/>
        <v>0</v>
      </c>
    </row>
    <row r="36" spans="1:20" s="61" customFormat="1" ht="12.75" x14ac:dyDescent="0.2">
      <c r="A36" s="132"/>
      <c r="B36" s="132">
        <v>3</v>
      </c>
      <c r="C36" s="132">
        <v>2</v>
      </c>
      <c r="D36" s="65">
        <v>1</v>
      </c>
      <c r="E36" s="58" t="s">
        <v>597</v>
      </c>
      <c r="F36" s="118">
        <f>G36+H36</f>
        <v>0</v>
      </c>
      <c r="G36" s="118">
        <v>0</v>
      </c>
      <c r="H36" s="118">
        <v>0</v>
      </c>
      <c r="I36" s="118">
        <f>J36+K36</f>
        <v>100</v>
      </c>
      <c r="J36" s="132">
        <v>100</v>
      </c>
      <c r="K36" s="132"/>
      <c r="L36" s="118">
        <f>M36+N36</f>
        <v>100</v>
      </c>
      <c r="M36" s="132">
        <v>100</v>
      </c>
      <c r="N36" s="132"/>
      <c r="O36" s="118">
        <f t="shared" ref="O36" si="33">P36+Q36</f>
        <v>100</v>
      </c>
      <c r="P36" s="132">
        <v>100</v>
      </c>
      <c r="Q36" s="132"/>
      <c r="R36" s="118">
        <f t="shared" ref="R36" si="34">S36+T36</f>
        <v>100</v>
      </c>
      <c r="S36" s="132">
        <v>100</v>
      </c>
      <c r="T36" s="132"/>
    </row>
    <row r="37" spans="1:20" s="51" customFormat="1" ht="12.75" x14ac:dyDescent="0.2">
      <c r="A37" s="119">
        <v>2400</v>
      </c>
      <c r="B37" s="119">
        <v>4</v>
      </c>
      <c r="C37" s="119">
        <v>0</v>
      </c>
      <c r="D37" s="131">
        <v>0</v>
      </c>
      <c r="E37" s="62" t="s">
        <v>147</v>
      </c>
      <c r="F37" s="120">
        <f t="shared" ref="F37:N37" si="35">F39+F42+F46+F49+F56</f>
        <v>-17844.064000000006</v>
      </c>
      <c r="G37" s="120">
        <f t="shared" si="35"/>
        <v>32571.57</v>
      </c>
      <c r="H37" s="120">
        <f t="shared" si="35"/>
        <v>-50415.634000000005</v>
      </c>
      <c r="I37" s="120">
        <f t="shared" si="35"/>
        <v>-66720.431999999972</v>
      </c>
      <c r="J37" s="120">
        <f t="shared" si="35"/>
        <v>40830</v>
      </c>
      <c r="K37" s="121">
        <f t="shared" si="35"/>
        <v>-107550.43199999997</v>
      </c>
      <c r="L37" s="120">
        <f t="shared" si="35"/>
        <v>135000</v>
      </c>
      <c r="M37" s="120">
        <f t="shared" si="35"/>
        <v>30000</v>
      </c>
      <c r="N37" s="120">
        <f t="shared" si="35"/>
        <v>105000</v>
      </c>
      <c r="O37" s="120">
        <f t="shared" ref="O37:T37" si="36">O39+O42+O46+O49+O56</f>
        <v>125000</v>
      </c>
      <c r="P37" s="120">
        <f t="shared" si="36"/>
        <v>25000</v>
      </c>
      <c r="Q37" s="120">
        <f t="shared" si="36"/>
        <v>100000</v>
      </c>
      <c r="R37" s="120">
        <f t="shared" si="36"/>
        <v>125000</v>
      </c>
      <c r="S37" s="120">
        <f t="shared" si="36"/>
        <v>25000</v>
      </c>
      <c r="T37" s="120">
        <f t="shared" si="36"/>
        <v>100000</v>
      </c>
    </row>
    <row r="38" spans="1:20" s="1" customFormat="1" ht="12.75" x14ac:dyDescent="0.2">
      <c r="A38" s="114"/>
      <c r="B38" s="119"/>
      <c r="C38" s="119"/>
      <c r="D38" s="131"/>
      <c r="E38" s="52" t="s">
        <v>12</v>
      </c>
      <c r="F38" s="114"/>
      <c r="G38" s="115"/>
      <c r="H38" s="115"/>
      <c r="I38" s="114"/>
      <c r="J38" s="114"/>
      <c r="K38" s="132"/>
      <c r="L38" s="114"/>
      <c r="M38" s="114"/>
      <c r="N38" s="114"/>
      <c r="O38" s="114"/>
      <c r="P38" s="114"/>
      <c r="Q38" s="114"/>
      <c r="R38" s="114"/>
      <c r="S38" s="114"/>
      <c r="T38" s="114"/>
    </row>
    <row r="39" spans="1:20" s="1" customFormat="1" ht="38.25" x14ac:dyDescent="0.2">
      <c r="A39" s="114">
        <v>2410</v>
      </c>
      <c r="B39" s="119">
        <v>4</v>
      </c>
      <c r="C39" s="119">
        <v>1</v>
      </c>
      <c r="D39" s="131">
        <v>0</v>
      </c>
      <c r="E39" s="62" t="s">
        <v>148</v>
      </c>
      <c r="F39" s="114">
        <f>F41</f>
        <v>0</v>
      </c>
      <c r="G39" s="115"/>
      <c r="H39" s="115"/>
      <c r="I39" s="114"/>
      <c r="J39" s="114"/>
      <c r="K39" s="132"/>
      <c r="L39" s="114"/>
      <c r="M39" s="114"/>
      <c r="N39" s="114"/>
      <c r="O39" s="114"/>
      <c r="P39" s="114"/>
      <c r="Q39" s="114"/>
      <c r="R39" s="114"/>
      <c r="S39" s="114"/>
      <c r="T39" s="114"/>
    </row>
    <row r="40" spans="1:20" s="1" customFormat="1" ht="12.75" x14ac:dyDescent="0.2">
      <c r="A40" s="114"/>
      <c r="B40" s="119"/>
      <c r="C40" s="119"/>
      <c r="D40" s="131"/>
      <c r="E40" s="52" t="s">
        <v>136</v>
      </c>
      <c r="F40" s="119"/>
      <c r="G40" s="120"/>
      <c r="H40" s="120"/>
      <c r="I40" s="119"/>
      <c r="J40" s="119"/>
      <c r="K40" s="129"/>
      <c r="L40" s="119"/>
      <c r="M40" s="119"/>
      <c r="N40" s="119"/>
      <c r="O40" s="119"/>
      <c r="P40" s="119"/>
      <c r="Q40" s="119"/>
      <c r="R40" s="119"/>
      <c r="S40" s="119"/>
      <c r="T40" s="119"/>
    </row>
    <row r="41" spans="1:20" s="1" customFormat="1" ht="25.5" x14ac:dyDescent="0.2">
      <c r="A41" s="114">
        <v>2411</v>
      </c>
      <c r="B41" s="119">
        <v>4</v>
      </c>
      <c r="C41" s="119">
        <v>1</v>
      </c>
      <c r="D41" s="131">
        <v>1</v>
      </c>
      <c r="E41" s="52" t="s">
        <v>149</v>
      </c>
      <c r="F41" s="114">
        <v>0</v>
      </c>
      <c r="G41" s="115"/>
      <c r="H41" s="115"/>
      <c r="I41" s="114"/>
      <c r="J41" s="114"/>
      <c r="K41" s="132"/>
      <c r="L41" s="114"/>
      <c r="M41" s="114"/>
      <c r="N41" s="114"/>
      <c r="O41" s="114"/>
      <c r="P41" s="114"/>
      <c r="Q41" s="114"/>
      <c r="R41" s="114"/>
      <c r="S41" s="114"/>
      <c r="T41" s="114"/>
    </row>
    <row r="42" spans="1:20" s="51" customFormat="1" ht="38.25" x14ac:dyDescent="0.2">
      <c r="A42" s="119">
        <v>2420</v>
      </c>
      <c r="B42" s="119">
        <v>4</v>
      </c>
      <c r="C42" s="119">
        <v>2</v>
      </c>
      <c r="D42" s="131">
        <v>0</v>
      </c>
      <c r="E42" s="62" t="s">
        <v>150</v>
      </c>
      <c r="F42" s="120">
        <f t="shared" ref="F42:K42" si="37">F43</f>
        <v>0</v>
      </c>
      <c r="G42" s="120">
        <f t="shared" si="37"/>
        <v>0</v>
      </c>
      <c r="H42" s="120">
        <f t="shared" si="37"/>
        <v>0</v>
      </c>
      <c r="I42" s="120">
        <f t="shared" si="37"/>
        <v>5200</v>
      </c>
      <c r="J42" s="120">
        <f t="shared" si="37"/>
        <v>0</v>
      </c>
      <c r="K42" s="121">
        <f t="shared" si="37"/>
        <v>5200</v>
      </c>
      <c r="L42" s="120">
        <f>N42</f>
        <v>0</v>
      </c>
      <c r="M42" s="120">
        <f>M43</f>
        <v>0</v>
      </c>
      <c r="N42" s="120">
        <f>N43</f>
        <v>0</v>
      </c>
      <c r="O42" s="120">
        <f t="shared" ref="O42" si="38">Q42</f>
        <v>0</v>
      </c>
      <c r="P42" s="120">
        <f t="shared" ref="P42" si="39">P43</f>
        <v>0</v>
      </c>
      <c r="Q42" s="120">
        <f>Q43</f>
        <v>0</v>
      </c>
      <c r="R42" s="120">
        <f t="shared" ref="R42" si="40">T42</f>
        <v>0</v>
      </c>
      <c r="S42" s="120">
        <f t="shared" ref="S42" si="41">S43</f>
        <v>0</v>
      </c>
      <c r="T42" s="120">
        <f>T43</f>
        <v>0</v>
      </c>
    </row>
    <row r="43" spans="1:20" s="1" customFormat="1" ht="38.25" x14ac:dyDescent="0.2">
      <c r="A43" s="114">
        <v>2420</v>
      </c>
      <c r="B43" s="119">
        <v>4</v>
      </c>
      <c r="C43" s="119">
        <v>2</v>
      </c>
      <c r="D43" s="131">
        <v>1</v>
      </c>
      <c r="E43" s="62" t="s">
        <v>150</v>
      </c>
      <c r="F43" s="115">
        <f>G43+H43</f>
        <v>0</v>
      </c>
      <c r="G43" s="115">
        <v>0</v>
      </c>
      <c r="H43" s="115">
        <v>0</v>
      </c>
      <c r="I43" s="115">
        <f>J43+K43</f>
        <v>5200</v>
      </c>
      <c r="J43" s="114"/>
      <c r="K43" s="132">
        <v>5200</v>
      </c>
      <c r="L43" s="115"/>
      <c r="M43" s="114"/>
      <c r="N43" s="114"/>
      <c r="O43" s="115"/>
      <c r="P43" s="114"/>
      <c r="Q43" s="114"/>
      <c r="R43" s="115"/>
      <c r="S43" s="114"/>
      <c r="T43" s="114"/>
    </row>
    <row r="44" spans="1:20" s="1" customFormat="1" ht="12.75" x14ac:dyDescent="0.2">
      <c r="A44" s="114"/>
      <c r="B44" s="119"/>
      <c r="C44" s="119"/>
      <c r="D44" s="131"/>
      <c r="E44" s="52" t="s">
        <v>136</v>
      </c>
      <c r="F44" s="114"/>
      <c r="G44" s="115"/>
      <c r="H44" s="115"/>
      <c r="I44" s="114"/>
      <c r="J44" s="114"/>
      <c r="K44" s="132"/>
      <c r="L44" s="114"/>
      <c r="M44" s="114"/>
      <c r="N44" s="114"/>
      <c r="O44" s="114"/>
      <c r="P44" s="114"/>
      <c r="Q44" s="114"/>
      <c r="R44" s="114"/>
      <c r="S44" s="114"/>
      <c r="T44" s="114"/>
    </row>
    <row r="45" spans="1:20" s="1" customFormat="1" ht="12.75" x14ac:dyDescent="0.2">
      <c r="A45" s="114">
        <v>2424</v>
      </c>
      <c r="B45" s="119">
        <v>4</v>
      </c>
      <c r="C45" s="119">
        <v>2</v>
      </c>
      <c r="D45" s="131">
        <v>4</v>
      </c>
      <c r="E45" s="52" t="s">
        <v>151</v>
      </c>
      <c r="F45" s="119"/>
      <c r="G45" s="120"/>
      <c r="H45" s="120"/>
      <c r="I45" s="119"/>
      <c r="J45" s="119"/>
      <c r="K45" s="129"/>
      <c r="L45" s="119"/>
      <c r="M45" s="119"/>
      <c r="N45" s="119"/>
      <c r="O45" s="119"/>
      <c r="P45" s="119"/>
      <c r="Q45" s="119"/>
      <c r="R45" s="119"/>
      <c r="S45" s="119"/>
      <c r="T45" s="119"/>
    </row>
    <row r="46" spans="1:20" s="1" customFormat="1" ht="12.75" x14ac:dyDescent="0.2">
      <c r="A46" s="114">
        <v>2430</v>
      </c>
      <c r="B46" s="119">
        <v>4</v>
      </c>
      <c r="C46" s="119">
        <v>3</v>
      </c>
      <c r="D46" s="131">
        <v>0</v>
      </c>
      <c r="E46" s="62" t="s">
        <v>152</v>
      </c>
      <c r="F46" s="114"/>
      <c r="G46" s="115"/>
      <c r="H46" s="115"/>
      <c r="I46" s="114"/>
      <c r="J46" s="114"/>
      <c r="K46" s="132"/>
      <c r="L46" s="114"/>
      <c r="M46" s="114"/>
      <c r="N46" s="114"/>
      <c r="O46" s="114"/>
      <c r="P46" s="114"/>
      <c r="Q46" s="114"/>
      <c r="R46" s="114"/>
      <c r="S46" s="114"/>
      <c r="T46" s="114"/>
    </row>
    <row r="47" spans="1:20" s="1" customFormat="1" ht="12.75" x14ac:dyDescent="0.2">
      <c r="A47" s="114"/>
      <c r="B47" s="119"/>
      <c r="C47" s="119"/>
      <c r="D47" s="131"/>
      <c r="E47" s="52" t="s">
        <v>136</v>
      </c>
      <c r="F47" s="119"/>
      <c r="G47" s="120"/>
      <c r="H47" s="120"/>
      <c r="I47" s="119"/>
      <c r="J47" s="119"/>
      <c r="K47" s="129"/>
      <c r="L47" s="119"/>
      <c r="M47" s="119"/>
      <c r="N47" s="119"/>
      <c r="O47" s="119"/>
      <c r="P47" s="119"/>
      <c r="Q47" s="119"/>
      <c r="R47" s="119"/>
      <c r="S47" s="119"/>
      <c r="T47" s="119"/>
    </row>
    <row r="48" spans="1:20" s="1" customFormat="1" ht="12.75" x14ac:dyDescent="0.2">
      <c r="A48" s="114">
        <v>2435</v>
      </c>
      <c r="B48" s="119">
        <v>4</v>
      </c>
      <c r="C48" s="119">
        <v>3</v>
      </c>
      <c r="D48" s="131">
        <v>5</v>
      </c>
      <c r="E48" s="52" t="s">
        <v>153</v>
      </c>
      <c r="F48" s="114"/>
      <c r="G48" s="115"/>
      <c r="H48" s="115"/>
      <c r="I48" s="114"/>
      <c r="J48" s="114"/>
      <c r="K48" s="132"/>
      <c r="L48" s="114"/>
      <c r="M48" s="114"/>
      <c r="N48" s="114"/>
      <c r="O48" s="114"/>
      <c r="P48" s="114"/>
      <c r="Q48" s="114"/>
      <c r="R48" s="114"/>
      <c r="S48" s="114"/>
      <c r="T48" s="114"/>
    </row>
    <row r="49" spans="1:20" s="51" customFormat="1" ht="12.75" x14ac:dyDescent="0.2">
      <c r="A49" s="119">
        <v>2450</v>
      </c>
      <c r="B49" s="119">
        <v>4</v>
      </c>
      <c r="C49" s="119">
        <v>5</v>
      </c>
      <c r="D49" s="131">
        <v>0</v>
      </c>
      <c r="E49" s="62" t="s">
        <v>154</v>
      </c>
      <c r="F49" s="120">
        <f t="shared" ref="F49:N49" si="42">F51</f>
        <v>55191.565999999999</v>
      </c>
      <c r="G49" s="120">
        <f t="shared" si="42"/>
        <v>32571.57</v>
      </c>
      <c r="H49" s="120">
        <f t="shared" si="42"/>
        <v>22619.995999999999</v>
      </c>
      <c r="I49" s="120">
        <f t="shared" si="42"/>
        <v>347387</v>
      </c>
      <c r="J49" s="120">
        <f t="shared" si="42"/>
        <v>40830</v>
      </c>
      <c r="K49" s="121">
        <f t="shared" si="42"/>
        <v>306557</v>
      </c>
      <c r="L49" s="120">
        <f t="shared" si="42"/>
        <v>135000</v>
      </c>
      <c r="M49" s="120">
        <f t="shared" si="42"/>
        <v>30000</v>
      </c>
      <c r="N49" s="120">
        <f t="shared" si="42"/>
        <v>105000</v>
      </c>
      <c r="O49" s="120">
        <f t="shared" ref="O49:T49" si="43">O51</f>
        <v>125000</v>
      </c>
      <c r="P49" s="120">
        <f t="shared" si="43"/>
        <v>25000</v>
      </c>
      <c r="Q49" s="120">
        <f t="shared" si="43"/>
        <v>100000</v>
      </c>
      <c r="R49" s="120">
        <f t="shared" si="43"/>
        <v>125000</v>
      </c>
      <c r="S49" s="120">
        <f t="shared" si="43"/>
        <v>25000</v>
      </c>
      <c r="T49" s="120">
        <f t="shared" si="43"/>
        <v>100000</v>
      </c>
    </row>
    <row r="50" spans="1:20" s="1" customFormat="1" ht="12.75" x14ac:dyDescent="0.2">
      <c r="A50" s="114"/>
      <c r="B50" s="119"/>
      <c r="C50" s="119"/>
      <c r="D50" s="131"/>
      <c r="E50" s="52" t="s">
        <v>136</v>
      </c>
      <c r="F50" s="119"/>
      <c r="G50" s="120"/>
      <c r="H50" s="120"/>
      <c r="I50" s="119"/>
      <c r="J50" s="119"/>
      <c r="K50" s="129"/>
      <c r="L50" s="119"/>
      <c r="M50" s="119"/>
      <c r="N50" s="119"/>
      <c r="O50" s="119"/>
      <c r="P50" s="119"/>
      <c r="Q50" s="119"/>
      <c r="R50" s="119"/>
      <c r="S50" s="119"/>
      <c r="T50" s="119"/>
    </row>
    <row r="51" spans="1:20" s="1" customFormat="1" ht="12.75" x14ac:dyDescent="0.2">
      <c r="A51" s="114">
        <v>2451</v>
      </c>
      <c r="B51" s="119">
        <v>4</v>
      </c>
      <c r="C51" s="119">
        <v>5</v>
      </c>
      <c r="D51" s="131">
        <v>1</v>
      </c>
      <c r="E51" s="52" t="s">
        <v>155</v>
      </c>
      <c r="F51" s="115">
        <f>G51+H51</f>
        <v>55191.565999999999</v>
      </c>
      <c r="G51" s="115">
        <v>32571.57</v>
      </c>
      <c r="H51" s="115">
        <v>22619.995999999999</v>
      </c>
      <c r="I51" s="115">
        <f>J51+K51</f>
        <v>347387</v>
      </c>
      <c r="J51" s="114">
        <v>40830</v>
      </c>
      <c r="K51" s="132">
        <v>306557</v>
      </c>
      <c r="L51" s="115">
        <f>M51+N51</f>
        <v>135000</v>
      </c>
      <c r="M51" s="114">
        <v>30000</v>
      </c>
      <c r="N51" s="114">
        <v>105000</v>
      </c>
      <c r="O51" s="174">
        <f>P51+Q51</f>
        <v>125000</v>
      </c>
      <c r="P51" s="114">
        <v>25000</v>
      </c>
      <c r="Q51" s="114">
        <v>100000</v>
      </c>
      <c r="R51" s="174">
        <f>S51+T51</f>
        <v>125000</v>
      </c>
      <c r="S51" s="114">
        <v>25000</v>
      </c>
      <c r="T51" s="114">
        <v>100000</v>
      </c>
    </row>
    <row r="52" spans="1:20" s="1" customFormat="1" ht="12.75" x14ac:dyDescent="0.2">
      <c r="A52" s="114">
        <v>2455</v>
      </c>
      <c r="B52" s="119">
        <v>4</v>
      </c>
      <c r="C52" s="119">
        <v>5</v>
      </c>
      <c r="D52" s="131">
        <v>5</v>
      </c>
      <c r="E52" s="52" t="s">
        <v>156</v>
      </c>
      <c r="F52" s="114"/>
      <c r="G52" s="115"/>
      <c r="H52" s="115"/>
      <c r="I52" s="114"/>
      <c r="J52" s="114"/>
      <c r="K52" s="132"/>
      <c r="L52" s="114"/>
      <c r="M52" s="114"/>
      <c r="N52" s="114"/>
      <c r="O52" s="114"/>
      <c r="P52" s="114"/>
      <c r="Q52" s="114"/>
      <c r="R52" s="114"/>
      <c r="S52" s="114"/>
      <c r="T52" s="114"/>
    </row>
    <row r="53" spans="1:20" s="1" customFormat="1" ht="12.75" x14ac:dyDescent="0.2">
      <c r="A53" s="114">
        <v>2470</v>
      </c>
      <c r="B53" s="119">
        <v>4</v>
      </c>
      <c r="C53" s="119">
        <v>7</v>
      </c>
      <c r="D53" s="131">
        <v>0</v>
      </c>
      <c r="E53" s="62" t="s">
        <v>157</v>
      </c>
      <c r="F53" s="119"/>
      <c r="G53" s="120"/>
      <c r="H53" s="120"/>
      <c r="I53" s="119"/>
      <c r="J53" s="119"/>
      <c r="K53" s="129"/>
      <c r="L53" s="119"/>
      <c r="M53" s="119"/>
      <c r="N53" s="119"/>
      <c r="O53" s="119"/>
      <c r="P53" s="119"/>
      <c r="Q53" s="119"/>
      <c r="R53" s="119"/>
      <c r="S53" s="119"/>
      <c r="T53" s="119"/>
    </row>
    <row r="54" spans="1:20" s="1" customFormat="1" ht="12.75" x14ac:dyDescent="0.2">
      <c r="A54" s="114"/>
      <c r="B54" s="119"/>
      <c r="C54" s="119"/>
      <c r="D54" s="131"/>
      <c r="E54" s="52" t="s">
        <v>136</v>
      </c>
      <c r="F54" s="114"/>
      <c r="G54" s="115"/>
      <c r="H54" s="115"/>
      <c r="I54" s="114"/>
      <c r="J54" s="114"/>
      <c r="K54" s="132"/>
      <c r="L54" s="114"/>
      <c r="M54" s="114"/>
      <c r="N54" s="114"/>
      <c r="O54" s="114"/>
      <c r="P54" s="114"/>
      <c r="Q54" s="114"/>
      <c r="R54" s="114"/>
      <c r="S54" s="114"/>
      <c r="T54" s="114"/>
    </row>
    <row r="55" spans="1:20" s="1" customFormat="1" ht="12.75" x14ac:dyDescent="0.2">
      <c r="A55" s="114">
        <v>2473</v>
      </c>
      <c r="B55" s="119">
        <v>4</v>
      </c>
      <c r="C55" s="119">
        <v>7</v>
      </c>
      <c r="D55" s="131">
        <v>3</v>
      </c>
      <c r="E55" s="52" t="s">
        <v>158</v>
      </c>
      <c r="F55" s="114"/>
      <c r="G55" s="115"/>
      <c r="H55" s="115"/>
      <c r="I55" s="114"/>
      <c r="J55" s="114"/>
      <c r="K55" s="132"/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s="51" customFormat="1" ht="25.5" x14ac:dyDescent="0.2">
      <c r="A56" s="119">
        <v>2490</v>
      </c>
      <c r="B56" s="119">
        <v>4</v>
      </c>
      <c r="C56" s="119">
        <v>9</v>
      </c>
      <c r="D56" s="131">
        <v>0</v>
      </c>
      <c r="E56" s="62" t="s">
        <v>159</v>
      </c>
      <c r="F56" s="120">
        <f t="shared" ref="F56:N56" si="44">F58</f>
        <v>-73035.63</v>
      </c>
      <c r="G56" s="120">
        <f t="shared" si="44"/>
        <v>0</v>
      </c>
      <c r="H56" s="120">
        <f t="shared" si="44"/>
        <v>-73035.63</v>
      </c>
      <c r="I56" s="120">
        <f t="shared" si="44"/>
        <v>-419307.43199999997</v>
      </c>
      <c r="J56" s="120">
        <f t="shared" si="44"/>
        <v>0</v>
      </c>
      <c r="K56" s="121">
        <f t="shared" si="44"/>
        <v>-419307.43199999997</v>
      </c>
      <c r="L56" s="120">
        <f t="shared" si="44"/>
        <v>0</v>
      </c>
      <c r="M56" s="120">
        <f t="shared" si="44"/>
        <v>0</v>
      </c>
      <c r="N56" s="120">
        <f t="shared" si="44"/>
        <v>0</v>
      </c>
      <c r="O56" s="120">
        <f t="shared" ref="O56:T56" si="45">O58</f>
        <v>0</v>
      </c>
      <c r="P56" s="120">
        <f t="shared" si="45"/>
        <v>0</v>
      </c>
      <c r="Q56" s="120">
        <f t="shared" si="45"/>
        <v>0</v>
      </c>
      <c r="R56" s="120">
        <f t="shared" si="45"/>
        <v>0</v>
      </c>
      <c r="S56" s="120">
        <f t="shared" si="45"/>
        <v>0</v>
      </c>
      <c r="T56" s="120">
        <f t="shared" si="45"/>
        <v>0</v>
      </c>
    </row>
    <row r="57" spans="1:20" s="1" customFormat="1" ht="12.75" x14ac:dyDescent="0.2">
      <c r="A57" s="114"/>
      <c r="B57" s="119"/>
      <c r="C57" s="119"/>
      <c r="D57" s="131"/>
      <c r="E57" s="52" t="s">
        <v>136</v>
      </c>
      <c r="F57" s="119"/>
      <c r="G57" s="120"/>
      <c r="H57" s="120"/>
      <c r="I57" s="119"/>
      <c r="J57" s="119"/>
      <c r="K57" s="129"/>
      <c r="L57" s="119"/>
      <c r="M57" s="119"/>
      <c r="N57" s="119"/>
      <c r="O57" s="119"/>
      <c r="P57" s="119"/>
      <c r="Q57" s="119"/>
      <c r="R57" s="119"/>
      <c r="S57" s="119"/>
      <c r="T57" s="119"/>
    </row>
    <row r="58" spans="1:20" s="1" customFormat="1" ht="25.5" x14ac:dyDescent="0.2">
      <c r="A58" s="114">
        <v>2491</v>
      </c>
      <c r="B58" s="119">
        <v>4</v>
      </c>
      <c r="C58" s="119">
        <v>9</v>
      </c>
      <c r="D58" s="131">
        <v>1</v>
      </c>
      <c r="E58" s="52" t="s">
        <v>159</v>
      </c>
      <c r="F58" s="115">
        <f>G58+H58</f>
        <v>-73035.63</v>
      </c>
      <c r="G58" s="115">
        <v>0</v>
      </c>
      <c r="H58" s="115">
        <v>-73035.63</v>
      </c>
      <c r="I58" s="115">
        <f>J58+K58</f>
        <v>-419307.43199999997</v>
      </c>
      <c r="J58" s="114"/>
      <c r="K58" s="132">
        <v>-419307.43199999997</v>
      </c>
      <c r="L58" s="115"/>
      <c r="M58" s="114"/>
      <c r="N58" s="114"/>
      <c r="O58" s="115"/>
      <c r="P58" s="114"/>
      <c r="Q58" s="114"/>
      <c r="R58" s="115"/>
      <c r="S58" s="114"/>
      <c r="T58" s="114"/>
    </row>
    <row r="59" spans="1:20" s="1" customFormat="1" ht="12.75" x14ac:dyDescent="0.2">
      <c r="A59" s="114">
        <v>2500</v>
      </c>
      <c r="B59" s="119">
        <v>5</v>
      </c>
      <c r="C59" s="119">
        <v>0</v>
      </c>
      <c r="D59" s="131">
        <v>0</v>
      </c>
      <c r="E59" s="62" t="s">
        <v>160</v>
      </c>
      <c r="F59" s="120">
        <f t="shared" ref="F59:N59" si="46">F61+F70</f>
        <v>154416.29999999999</v>
      </c>
      <c r="G59" s="120">
        <f t="shared" si="46"/>
        <v>154416.29999999999</v>
      </c>
      <c r="H59" s="120">
        <f t="shared" si="46"/>
        <v>0</v>
      </c>
      <c r="I59" s="120">
        <f t="shared" si="46"/>
        <v>191231.39</v>
      </c>
      <c r="J59" s="120">
        <f t="shared" si="46"/>
        <v>176182.39</v>
      </c>
      <c r="K59" s="121">
        <f t="shared" si="46"/>
        <v>15049</v>
      </c>
      <c r="L59" s="120">
        <f t="shared" si="46"/>
        <v>170800</v>
      </c>
      <c r="M59" s="120">
        <f t="shared" si="46"/>
        <v>170800</v>
      </c>
      <c r="N59" s="120">
        <f t="shared" si="46"/>
        <v>0</v>
      </c>
      <c r="O59" s="120">
        <f t="shared" ref="O59:T59" si="47">O61+O70</f>
        <v>170800</v>
      </c>
      <c r="P59" s="120">
        <f t="shared" si="47"/>
        <v>170800</v>
      </c>
      <c r="Q59" s="120">
        <f t="shared" si="47"/>
        <v>0</v>
      </c>
      <c r="R59" s="120">
        <f t="shared" si="47"/>
        <v>170800</v>
      </c>
      <c r="S59" s="120">
        <f t="shared" si="47"/>
        <v>170800</v>
      </c>
      <c r="T59" s="120">
        <f t="shared" si="47"/>
        <v>0</v>
      </c>
    </row>
    <row r="60" spans="1:20" s="1" customFormat="1" ht="12.75" x14ac:dyDescent="0.2">
      <c r="A60" s="114"/>
      <c r="B60" s="119"/>
      <c r="C60" s="119"/>
      <c r="D60" s="131"/>
      <c r="E60" s="52" t="s">
        <v>12</v>
      </c>
      <c r="F60" s="119"/>
      <c r="G60" s="120"/>
      <c r="H60" s="120"/>
      <c r="I60" s="119"/>
      <c r="J60" s="120"/>
      <c r="K60" s="121"/>
      <c r="L60" s="119"/>
      <c r="M60" s="120"/>
      <c r="N60" s="120"/>
      <c r="O60" s="119"/>
      <c r="P60" s="120"/>
      <c r="Q60" s="120"/>
      <c r="R60" s="119"/>
      <c r="S60" s="120"/>
      <c r="T60" s="120"/>
    </row>
    <row r="61" spans="1:20" s="1" customFormat="1" ht="12.75" x14ac:dyDescent="0.2">
      <c r="A61" s="114">
        <v>2510</v>
      </c>
      <c r="B61" s="119">
        <v>5</v>
      </c>
      <c r="C61" s="119">
        <v>1</v>
      </c>
      <c r="D61" s="131">
        <v>0</v>
      </c>
      <c r="E61" s="55" t="s">
        <v>161</v>
      </c>
      <c r="F61" s="120">
        <f t="shared" ref="F61:N61" si="48">F63</f>
        <v>154416.29999999999</v>
      </c>
      <c r="G61" s="120">
        <f t="shared" si="48"/>
        <v>154416.29999999999</v>
      </c>
      <c r="H61" s="120">
        <f t="shared" si="48"/>
        <v>0</v>
      </c>
      <c r="I61" s="120">
        <f t="shared" si="48"/>
        <v>172182.39</v>
      </c>
      <c r="J61" s="120">
        <f t="shared" si="48"/>
        <v>172182.39</v>
      </c>
      <c r="K61" s="121">
        <f t="shared" si="48"/>
        <v>0</v>
      </c>
      <c r="L61" s="120">
        <f t="shared" si="48"/>
        <v>170800</v>
      </c>
      <c r="M61" s="120">
        <f t="shared" si="48"/>
        <v>170800</v>
      </c>
      <c r="N61" s="120">
        <f t="shared" si="48"/>
        <v>0</v>
      </c>
      <c r="O61" s="120">
        <f t="shared" ref="O61:T61" si="49">O63</f>
        <v>170800</v>
      </c>
      <c r="P61" s="120">
        <f t="shared" si="49"/>
        <v>170800</v>
      </c>
      <c r="Q61" s="120">
        <f t="shared" si="49"/>
        <v>0</v>
      </c>
      <c r="R61" s="120">
        <f t="shared" si="49"/>
        <v>170800</v>
      </c>
      <c r="S61" s="120">
        <f t="shared" si="49"/>
        <v>170800</v>
      </c>
      <c r="T61" s="120">
        <f t="shared" si="49"/>
        <v>0</v>
      </c>
    </row>
    <row r="62" spans="1:20" s="1" customFormat="1" ht="12.75" x14ac:dyDescent="0.2">
      <c r="A62" s="114"/>
      <c r="B62" s="119"/>
      <c r="C62" s="119"/>
      <c r="D62" s="131"/>
      <c r="E62" s="52" t="s">
        <v>136</v>
      </c>
      <c r="F62" s="119"/>
      <c r="G62" s="120"/>
      <c r="H62" s="120"/>
      <c r="I62" s="119"/>
      <c r="J62" s="119"/>
      <c r="K62" s="129"/>
      <c r="L62" s="119"/>
      <c r="M62" s="119"/>
      <c r="N62" s="119"/>
      <c r="O62" s="119"/>
      <c r="P62" s="119"/>
      <c r="Q62" s="119"/>
      <c r="R62" s="119"/>
      <c r="S62" s="119"/>
      <c r="T62" s="119"/>
    </row>
    <row r="63" spans="1:20" s="1" customFormat="1" ht="12.75" x14ac:dyDescent="0.2">
      <c r="A63" s="114">
        <v>2511</v>
      </c>
      <c r="B63" s="119">
        <v>5</v>
      </c>
      <c r="C63" s="119">
        <v>1</v>
      </c>
      <c r="D63" s="131">
        <v>1</v>
      </c>
      <c r="E63" s="52" t="s">
        <v>161</v>
      </c>
      <c r="F63" s="115">
        <f>G63+H63</f>
        <v>154416.29999999999</v>
      </c>
      <c r="G63" s="115">
        <v>154416.29999999999</v>
      </c>
      <c r="H63" s="115">
        <v>0</v>
      </c>
      <c r="I63" s="115">
        <f>J63+K63</f>
        <v>172182.39</v>
      </c>
      <c r="J63" s="114">
        <v>172182.39</v>
      </c>
      <c r="K63" s="132"/>
      <c r="L63" s="115">
        <f>M63+N63</f>
        <v>170800</v>
      </c>
      <c r="M63" s="114">
        <v>170800</v>
      </c>
      <c r="N63" s="114"/>
      <c r="O63" s="115">
        <f t="shared" ref="O63" si="50">P63+Q63</f>
        <v>170800</v>
      </c>
      <c r="P63" s="114">
        <v>170800</v>
      </c>
      <c r="Q63" s="114"/>
      <c r="R63" s="115">
        <f t="shared" ref="R63" si="51">S63+T63</f>
        <v>170800</v>
      </c>
      <c r="S63" s="114">
        <v>170800</v>
      </c>
      <c r="T63" s="114"/>
    </row>
    <row r="64" spans="1:20" s="1" customFormat="1" ht="12.75" x14ac:dyDescent="0.2">
      <c r="A64" s="114">
        <v>2520</v>
      </c>
      <c r="B64" s="119">
        <v>5</v>
      </c>
      <c r="C64" s="119">
        <v>2</v>
      </c>
      <c r="D64" s="131">
        <v>0</v>
      </c>
      <c r="E64" s="55" t="s">
        <v>162</v>
      </c>
      <c r="F64" s="114"/>
      <c r="G64" s="115"/>
      <c r="H64" s="115"/>
      <c r="I64" s="114"/>
      <c r="J64" s="114"/>
      <c r="K64" s="132"/>
      <c r="L64" s="114"/>
      <c r="M64" s="114"/>
      <c r="N64" s="114"/>
      <c r="O64" s="114"/>
      <c r="P64" s="114"/>
      <c r="Q64" s="114"/>
      <c r="R64" s="114"/>
      <c r="S64" s="114"/>
      <c r="T64" s="114"/>
    </row>
    <row r="65" spans="1:20" s="1" customFormat="1" ht="12.75" x14ac:dyDescent="0.2">
      <c r="A65" s="114"/>
      <c r="B65" s="119"/>
      <c r="C65" s="119"/>
      <c r="D65" s="131"/>
      <c r="E65" s="52" t="s">
        <v>136</v>
      </c>
      <c r="F65" s="119"/>
      <c r="G65" s="120"/>
      <c r="H65" s="120"/>
      <c r="I65" s="119"/>
      <c r="J65" s="119"/>
      <c r="K65" s="12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1:20" s="1" customFormat="1" ht="12.75" x14ac:dyDescent="0.2">
      <c r="A66" s="114">
        <v>2521</v>
      </c>
      <c r="B66" s="119">
        <v>5</v>
      </c>
      <c r="C66" s="119">
        <v>2</v>
      </c>
      <c r="D66" s="131">
        <v>1</v>
      </c>
      <c r="E66" s="52" t="s">
        <v>162</v>
      </c>
      <c r="F66" s="114"/>
      <c r="G66" s="115"/>
      <c r="H66" s="115"/>
      <c r="I66" s="114"/>
      <c r="J66" s="114"/>
      <c r="K66" s="132"/>
      <c r="L66" s="114"/>
      <c r="M66" s="114"/>
      <c r="N66" s="114"/>
      <c r="O66" s="114"/>
      <c r="P66" s="114"/>
      <c r="Q66" s="114"/>
      <c r="R66" s="114"/>
      <c r="S66" s="114"/>
      <c r="T66" s="114"/>
    </row>
    <row r="67" spans="1:20" s="1" customFormat="1" ht="12.75" x14ac:dyDescent="0.2">
      <c r="A67" s="114">
        <v>2530</v>
      </c>
      <c r="B67" s="119">
        <v>5</v>
      </c>
      <c r="C67" s="119">
        <v>3</v>
      </c>
      <c r="D67" s="131">
        <v>0</v>
      </c>
      <c r="E67" s="55" t="s">
        <v>163</v>
      </c>
      <c r="F67" s="114"/>
      <c r="G67" s="115"/>
      <c r="H67" s="115"/>
      <c r="I67" s="114"/>
      <c r="J67" s="114"/>
      <c r="K67" s="132"/>
      <c r="L67" s="114"/>
      <c r="M67" s="114"/>
      <c r="N67" s="114"/>
      <c r="O67" s="114"/>
      <c r="P67" s="114"/>
      <c r="Q67" s="114"/>
      <c r="R67" s="114"/>
      <c r="S67" s="114"/>
      <c r="T67" s="114"/>
    </row>
    <row r="68" spans="1:20" s="1" customFormat="1" ht="12.75" x14ac:dyDescent="0.2">
      <c r="A68" s="114"/>
      <c r="B68" s="119"/>
      <c r="C68" s="119"/>
      <c r="D68" s="131"/>
      <c r="E68" s="52" t="s">
        <v>136</v>
      </c>
      <c r="F68" s="114"/>
      <c r="G68" s="115"/>
      <c r="H68" s="115"/>
      <c r="I68" s="114"/>
      <c r="J68" s="114"/>
      <c r="K68" s="132"/>
      <c r="L68" s="114"/>
      <c r="M68" s="114"/>
      <c r="N68" s="114"/>
      <c r="O68" s="114"/>
      <c r="P68" s="114"/>
      <c r="Q68" s="114"/>
      <c r="R68" s="114"/>
      <c r="S68" s="114"/>
      <c r="T68" s="114"/>
    </row>
    <row r="69" spans="1:20" s="1" customFormat="1" ht="12.75" x14ac:dyDescent="0.2">
      <c r="A69" s="114">
        <v>2531</v>
      </c>
      <c r="B69" s="119">
        <v>5</v>
      </c>
      <c r="C69" s="119">
        <v>3</v>
      </c>
      <c r="D69" s="131">
        <v>1</v>
      </c>
      <c r="E69" s="52" t="s">
        <v>164</v>
      </c>
      <c r="F69" s="114"/>
      <c r="G69" s="115"/>
      <c r="H69" s="115"/>
      <c r="I69" s="114"/>
      <c r="J69" s="114"/>
      <c r="K69" s="132"/>
      <c r="L69" s="114"/>
      <c r="M69" s="114"/>
      <c r="N69" s="114"/>
      <c r="O69" s="114"/>
      <c r="P69" s="114"/>
      <c r="Q69" s="114"/>
      <c r="R69" s="114"/>
      <c r="S69" s="114"/>
      <c r="T69" s="114"/>
    </row>
    <row r="70" spans="1:20" s="51" customFormat="1" ht="25.5" x14ac:dyDescent="0.2">
      <c r="A70" s="119">
        <v>2560</v>
      </c>
      <c r="B70" s="119">
        <v>5</v>
      </c>
      <c r="C70" s="119">
        <v>6</v>
      </c>
      <c r="D70" s="131">
        <v>0</v>
      </c>
      <c r="E70" s="55" t="s">
        <v>165</v>
      </c>
      <c r="F70" s="120">
        <f t="shared" ref="F70:N70" si="52">F72</f>
        <v>0</v>
      </c>
      <c r="G70" s="120">
        <f t="shared" si="52"/>
        <v>0</v>
      </c>
      <c r="H70" s="120">
        <f t="shared" si="52"/>
        <v>0</v>
      </c>
      <c r="I70" s="120">
        <f t="shared" si="52"/>
        <v>19049</v>
      </c>
      <c r="J70" s="120">
        <f t="shared" si="52"/>
        <v>4000</v>
      </c>
      <c r="K70" s="121">
        <f t="shared" si="52"/>
        <v>15049</v>
      </c>
      <c r="L70" s="120">
        <f t="shared" si="52"/>
        <v>0</v>
      </c>
      <c r="M70" s="120">
        <f t="shared" si="52"/>
        <v>0</v>
      </c>
      <c r="N70" s="120">
        <f t="shared" si="52"/>
        <v>0</v>
      </c>
      <c r="O70" s="120">
        <f t="shared" ref="O70:T70" si="53">O72</f>
        <v>0</v>
      </c>
      <c r="P70" s="120">
        <f t="shared" si="53"/>
        <v>0</v>
      </c>
      <c r="Q70" s="120">
        <f t="shared" si="53"/>
        <v>0</v>
      </c>
      <c r="R70" s="120">
        <f t="shared" si="53"/>
        <v>0</v>
      </c>
      <c r="S70" s="120">
        <f t="shared" si="53"/>
        <v>0</v>
      </c>
      <c r="T70" s="120">
        <f t="shared" si="53"/>
        <v>0</v>
      </c>
    </row>
    <row r="71" spans="1:20" s="1" customFormat="1" ht="12.75" x14ac:dyDescent="0.2">
      <c r="A71" s="114"/>
      <c r="B71" s="119"/>
      <c r="C71" s="119"/>
      <c r="D71" s="131"/>
      <c r="E71" s="52" t="s">
        <v>136</v>
      </c>
      <c r="F71" s="114"/>
      <c r="G71" s="115"/>
      <c r="H71" s="115"/>
      <c r="I71" s="114"/>
      <c r="J71" s="114"/>
      <c r="K71" s="132"/>
      <c r="L71" s="114"/>
      <c r="M71" s="114"/>
      <c r="N71" s="114"/>
      <c r="O71" s="114"/>
      <c r="P71" s="114"/>
      <c r="Q71" s="114"/>
      <c r="R71" s="114"/>
      <c r="S71" s="114"/>
      <c r="T71" s="114"/>
    </row>
    <row r="72" spans="1:20" s="1" customFormat="1" ht="25.5" x14ac:dyDescent="0.2">
      <c r="A72" s="114">
        <v>2561</v>
      </c>
      <c r="B72" s="119">
        <v>5</v>
      </c>
      <c r="C72" s="119">
        <v>6</v>
      </c>
      <c r="D72" s="131">
        <v>1</v>
      </c>
      <c r="E72" s="52" t="s">
        <v>165</v>
      </c>
      <c r="F72" s="115">
        <f>G72+H72</f>
        <v>0</v>
      </c>
      <c r="G72" s="115"/>
      <c r="H72" s="115"/>
      <c r="I72" s="115">
        <f>J72+K72</f>
        <v>19049</v>
      </c>
      <c r="J72" s="114">
        <v>4000</v>
      </c>
      <c r="K72" s="132">
        <v>15049</v>
      </c>
      <c r="L72" s="115"/>
      <c r="M72" s="114"/>
      <c r="N72" s="114"/>
      <c r="O72" s="115"/>
      <c r="P72" s="114"/>
      <c r="Q72" s="114"/>
      <c r="R72" s="115"/>
      <c r="S72" s="114"/>
      <c r="T72" s="114"/>
    </row>
    <row r="73" spans="1:20" s="51" customFormat="1" ht="25.5" x14ac:dyDescent="0.2">
      <c r="A73" s="119">
        <v>2600</v>
      </c>
      <c r="B73" s="119">
        <v>6</v>
      </c>
      <c r="C73" s="119">
        <v>0</v>
      </c>
      <c r="D73" s="131">
        <v>0</v>
      </c>
      <c r="E73" s="62" t="s">
        <v>166</v>
      </c>
      <c r="F73" s="120">
        <f t="shared" ref="F73:N73" si="54">F75+F78+F84</f>
        <v>54525.497000000003</v>
      </c>
      <c r="G73" s="120">
        <f t="shared" si="54"/>
        <v>2390.58</v>
      </c>
      <c r="H73" s="120">
        <f t="shared" si="54"/>
        <v>52134.917000000001</v>
      </c>
      <c r="I73" s="120">
        <f t="shared" si="54"/>
        <v>66946</v>
      </c>
      <c r="J73" s="120">
        <f t="shared" si="54"/>
        <v>16470</v>
      </c>
      <c r="K73" s="121">
        <f t="shared" si="54"/>
        <v>50476</v>
      </c>
      <c r="L73" s="120">
        <f t="shared" si="54"/>
        <v>90000</v>
      </c>
      <c r="M73" s="120">
        <f t="shared" si="54"/>
        <v>6000</v>
      </c>
      <c r="N73" s="120">
        <f t="shared" si="54"/>
        <v>84000</v>
      </c>
      <c r="O73" s="120">
        <f t="shared" ref="O73:T73" si="55">O75+O78+O84</f>
        <v>69000</v>
      </c>
      <c r="P73" s="120">
        <f t="shared" si="55"/>
        <v>6000</v>
      </c>
      <c r="Q73" s="120">
        <f t="shared" si="55"/>
        <v>63000</v>
      </c>
      <c r="R73" s="120">
        <f t="shared" si="55"/>
        <v>69000</v>
      </c>
      <c r="S73" s="120">
        <f t="shared" si="55"/>
        <v>6000</v>
      </c>
      <c r="T73" s="120">
        <f t="shared" si="55"/>
        <v>63000</v>
      </c>
    </row>
    <row r="74" spans="1:20" s="1" customFormat="1" ht="12.75" x14ac:dyDescent="0.2">
      <c r="A74" s="114"/>
      <c r="B74" s="119"/>
      <c r="C74" s="119"/>
      <c r="D74" s="131"/>
      <c r="E74" s="52" t="s">
        <v>12</v>
      </c>
      <c r="F74" s="114"/>
      <c r="G74" s="115"/>
      <c r="H74" s="115"/>
      <c r="I74" s="114"/>
      <c r="J74" s="114"/>
      <c r="K74" s="132"/>
      <c r="L74" s="114"/>
      <c r="M74" s="114"/>
      <c r="N74" s="114"/>
      <c r="O74" s="114"/>
      <c r="P74" s="114"/>
      <c r="Q74" s="114"/>
      <c r="R74" s="114"/>
      <c r="S74" s="114"/>
      <c r="T74" s="114"/>
    </row>
    <row r="75" spans="1:20" s="1" customFormat="1" ht="12.75" x14ac:dyDescent="0.2">
      <c r="A75" s="114">
        <v>2610</v>
      </c>
      <c r="B75" s="119">
        <v>6</v>
      </c>
      <c r="C75" s="119">
        <v>1</v>
      </c>
      <c r="D75" s="131">
        <v>0</v>
      </c>
      <c r="E75" s="55" t="s">
        <v>167</v>
      </c>
      <c r="F75" s="115">
        <f>G75+H75</f>
        <v>0</v>
      </c>
      <c r="G75" s="115"/>
      <c r="H75" s="115"/>
      <c r="I75" s="115"/>
      <c r="J75" s="114"/>
      <c r="K75" s="132"/>
      <c r="L75" s="28">
        <f>N75</f>
        <v>30000</v>
      </c>
      <c r="M75" s="28"/>
      <c r="N75" s="28">
        <f>N77</f>
        <v>30000</v>
      </c>
      <c r="O75" s="28">
        <f t="shared" ref="O75" si="56">Q75</f>
        <v>30000</v>
      </c>
      <c r="P75" s="28"/>
      <c r="Q75" s="28">
        <f t="shared" ref="Q75:T75" si="57">Q77</f>
        <v>30000</v>
      </c>
      <c r="R75" s="28">
        <f t="shared" ref="R75" si="58">T75</f>
        <v>30000</v>
      </c>
      <c r="S75" s="28"/>
      <c r="T75" s="28">
        <f t="shared" ref="T75" si="59">T77</f>
        <v>30000</v>
      </c>
    </row>
    <row r="76" spans="1:20" s="1" customFormat="1" ht="12.75" x14ac:dyDescent="0.2">
      <c r="A76" s="114"/>
      <c r="B76" s="119"/>
      <c r="C76" s="119"/>
      <c r="D76" s="131"/>
      <c r="E76" s="52" t="s">
        <v>136</v>
      </c>
      <c r="F76" s="114"/>
      <c r="G76" s="115"/>
      <c r="H76" s="115"/>
      <c r="I76" s="114"/>
      <c r="J76" s="114"/>
      <c r="K76" s="132"/>
      <c r="L76" s="28"/>
      <c r="M76" s="28"/>
      <c r="N76" s="28"/>
      <c r="O76" s="28"/>
      <c r="P76" s="28"/>
      <c r="Q76" s="28"/>
      <c r="R76" s="28"/>
      <c r="S76" s="28"/>
      <c r="T76" s="28"/>
    </row>
    <row r="77" spans="1:20" s="1" customFormat="1" ht="12.75" x14ac:dyDescent="0.2">
      <c r="A77" s="114">
        <v>2611</v>
      </c>
      <c r="B77" s="119">
        <v>6</v>
      </c>
      <c r="C77" s="119">
        <v>1</v>
      </c>
      <c r="D77" s="131">
        <v>1</v>
      </c>
      <c r="E77" s="52" t="s">
        <v>167</v>
      </c>
      <c r="F77" s="114"/>
      <c r="G77" s="115"/>
      <c r="H77" s="115"/>
      <c r="I77" s="114"/>
      <c r="J77" s="114"/>
      <c r="K77" s="132"/>
      <c r="L77" s="28">
        <f>N77</f>
        <v>30000</v>
      </c>
      <c r="M77" s="28"/>
      <c r="N77" s="28">
        <v>30000</v>
      </c>
      <c r="O77" s="28">
        <f t="shared" ref="O77" si="60">Q77</f>
        <v>30000</v>
      </c>
      <c r="P77" s="28"/>
      <c r="Q77" s="28">
        <v>30000</v>
      </c>
      <c r="R77" s="28">
        <f t="shared" ref="R77" si="61">T77</f>
        <v>30000</v>
      </c>
      <c r="S77" s="28"/>
      <c r="T77" s="28">
        <v>30000</v>
      </c>
    </row>
    <row r="78" spans="1:20" s="51" customFormat="1" ht="12.75" x14ac:dyDescent="0.2">
      <c r="A78" s="119">
        <v>2640</v>
      </c>
      <c r="B78" s="119">
        <v>6</v>
      </c>
      <c r="C78" s="119">
        <v>4</v>
      </c>
      <c r="D78" s="131">
        <v>0</v>
      </c>
      <c r="E78" s="55" t="s">
        <v>168</v>
      </c>
      <c r="F78" s="120">
        <f t="shared" ref="F78:N78" si="62">F80</f>
        <v>47985.917000000001</v>
      </c>
      <c r="G78" s="120">
        <f t="shared" si="62"/>
        <v>0</v>
      </c>
      <c r="H78" s="120">
        <f t="shared" si="62"/>
        <v>47985.917000000001</v>
      </c>
      <c r="I78" s="120">
        <f t="shared" si="62"/>
        <v>10661</v>
      </c>
      <c r="J78" s="120">
        <f t="shared" si="62"/>
        <v>0</v>
      </c>
      <c r="K78" s="121">
        <f t="shared" si="62"/>
        <v>10661</v>
      </c>
      <c r="L78" s="120">
        <f t="shared" si="62"/>
        <v>41000</v>
      </c>
      <c r="M78" s="120">
        <f t="shared" si="62"/>
        <v>0</v>
      </c>
      <c r="N78" s="120">
        <f t="shared" si="62"/>
        <v>41000</v>
      </c>
      <c r="O78" s="120">
        <f t="shared" ref="O78:T78" si="63">O80</f>
        <v>20000</v>
      </c>
      <c r="P78" s="120">
        <f t="shared" si="63"/>
        <v>0</v>
      </c>
      <c r="Q78" s="120">
        <f t="shared" si="63"/>
        <v>20000</v>
      </c>
      <c r="R78" s="120">
        <f t="shared" si="63"/>
        <v>20000</v>
      </c>
      <c r="S78" s="120">
        <f t="shared" si="63"/>
        <v>0</v>
      </c>
      <c r="T78" s="120">
        <f t="shared" si="63"/>
        <v>20000</v>
      </c>
    </row>
    <row r="79" spans="1:20" s="1" customFormat="1" ht="12.75" x14ac:dyDescent="0.2">
      <c r="A79" s="114"/>
      <c r="B79" s="119"/>
      <c r="C79" s="119"/>
      <c r="D79" s="131"/>
      <c r="E79" s="52" t="s">
        <v>136</v>
      </c>
      <c r="F79" s="114"/>
      <c r="G79" s="115"/>
      <c r="H79" s="115"/>
      <c r="I79" s="114"/>
      <c r="J79" s="114"/>
      <c r="K79" s="132"/>
      <c r="L79" s="114"/>
      <c r="M79" s="114"/>
      <c r="N79" s="114"/>
      <c r="O79" s="114"/>
      <c r="P79" s="114"/>
      <c r="Q79" s="114"/>
      <c r="R79" s="114"/>
      <c r="S79" s="114"/>
      <c r="T79" s="114"/>
    </row>
    <row r="80" spans="1:20" s="1" customFormat="1" ht="12.75" x14ac:dyDescent="0.2">
      <c r="A80" s="114">
        <v>2641</v>
      </c>
      <c r="B80" s="119">
        <v>6</v>
      </c>
      <c r="C80" s="119">
        <v>4</v>
      </c>
      <c r="D80" s="131">
        <v>1</v>
      </c>
      <c r="E80" s="52" t="s">
        <v>168</v>
      </c>
      <c r="F80" s="115">
        <f>G80+H80</f>
        <v>47985.917000000001</v>
      </c>
      <c r="G80" s="115">
        <v>0</v>
      </c>
      <c r="H80" s="115">
        <v>47985.917000000001</v>
      </c>
      <c r="I80" s="115">
        <f>J80+K80</f>
        <v>10661</v>
      </c>
      <c r="J80" s="114"/>
      <c r="K80" s="132">
        <v>10661</v>
      </c>
      <c r="L80" s="115">
        <f>M80+N80</f>
        <v>41000</v>
      </c>
      <c r="M80" s="114"/>
      <c r="N80" s="28">
        <v>41000</v>
      </c>
      <c r="O80" s="115">
        <f t="shared" ref="O80" si="64">P80+Q80</f>
        <v>20000</v>
      </c>
      <c r="P80" s="114"/>
      <c r="Q80" s="28">
        <v>20000</v>
      </c>
      <c r="R80" s="115">
        <f t="shared" ref="R80" si="65">S80+T80</f>
        <v>20000</v>
      </c>
      <c r="S80" s="114"/>
      <c r="T80" s="28">
        <v>20000</v>
      </c>
    </row>
    <row r="81" spans="1:20" s="1" customFormat="1" ht="38.25" x14ac:dyDescent="0.2">
      <c r="A81" s="114">
        <v>2650</v>
      </c>
      <c r="B81" s="119">
        <v>6</v>
      </c>
      <c r="C81" s="119">
        <v>5</v>
      </c>
      <c r="D81" s="131">
        <v>0</v>
      </c>
      <c r="E81" s="55" t="s">
        <v>169</v>
      </c>
      <c r="F81" s="114"/>
      <c r="G81" s="115"/>
      <c r="H81" s="115"/>
      <c r="I81" s="114"/>
      <c r="J81" s="114"/>
      <c r="K81" s="132"/>
      <c r="L81" s="114"/>
      <c r="M81" s="114"/>
      <c r="N81" s="114"/>
      <c r="O81" s="114"/>
      <c r="P81" s="114"/>
      <c r="Q81" s="114"/>
      <c r="R81" s="114"/>
      <c r="S81" s="114"/>
      <c r="T81" s="114"/>
    </row>
    <row r="82" spans="1:20" s="1" customFormat="1" ht="12.75" x14ac:dyDescent="0.2">
      <c r="A82" s="114"/>
      <c r="B82" s="119"/>
      <c r="C82" s="119"/>
      <c r="D82" s="131"/>
      <c r="E82" s="52" t="s">
        <v>136</v>
      </c>
      <c r="F82" s="114"/>
      <c r="G82" s="115"/>
      <c r="H82" s="115"/>
      <c r="I82" s="114"/>
      <c r="J82" s="114"/>
      <c r="K82" s="132"/>
      <c r="L82" s="114"/>
      <c r="M82" s="114"/>
      <c r="N82" s="114"/>
      <c r="O82" s="114"/>
      <c r="P82" s="114"/>
      <c r="Q82" s="114"/>
      <c r="R82" s="114"/>
      <c r="S82" s="114"/>
      <c r="T82" s="114"/>
    </row>
    <row r="83" spans="1:20" s="1" customFormat="1" ht="38.25" x14ac:dyDescent="0.2">
      <c r="A83" s="114">
        <v>2651</v>
      </c>
      <c r="B83" s="119">
        <v>6</v>
      </c>
      <c r="C83" s="119">
        <v>5</v>
      </c>
      <c r="D83" s="131">
        <v>1</v>
      </c>
      <c r="E83" s="52" t="s">
        <v>169</v>
      </c>
      <c r="F83" s="114"/>
      <c r="G83" s="115"/>
      <c r="H83" s="115"/>
      <c r="I83" s="114"/>
      <c r="J83" s="114"/>
      <c r="K83" s="132"/>
      <c r="L83" s="114"/>
      <c r="M83" s="114"/>
      <c r="N83" s="114"/>
      <c r="O83" s="114"/>
      <c r="P83" s="114"/>
      <c r="Q83" s="114"/>
      <c r="R83" s="114"/>
      <c r="S83" s="114"/>
      <c r="T83" s="114"/>
    </row>
    <row r="84" spans="1:20" s="51" customFormat="1" ht="25.5" x14ac:dyDescent="0.2">
      <c r="A84" s="119">
        <v>2660</v>
      </c>
      <c r="B84" s="119">
        <v>6</v>
      </c>
      <c r="C84" s="119">
        <v>6</v>
      </c>
      <c r="D84" s="131">
        <v>0</v>
      </c>
      <c r="E84" s="55" t="s">
        <v>170</v>
      </c>
      <c r="F84" s="120">
        <f t="shared" ref="F84:N84" si="66">F86</f>
        <v>6539.58</v>
      </c>
      <c r="G84" s="120">
        <f t="shared" si="66"/>
        <v>2390.58</v>
      </c>
      <c r="H84" s="120">
        <f t="shared" si="66"/>
        <v>4149</v>
      </c>
      <c r="I84" s="120">
        <f t="shared" si="66"/>
        <v>56285</v>
      </c>
      <c r="J84" s="120">
        <f t="shared" si="66"/>
        <v>16470</v>
      </c>
      <c r="K84" s="121">
        <f t="shared" si="66"/>
        <v>39815</v>
      </c>
      <c r="L84" s="120">
        <f t="shared" si="66"/>
        <v>19000</v>
      </c>
      <c r="M84" s="120">
        <f t="shared" si="66"/>
        <v>6000</v>
      </c>
      <c r="N84" s="120">
        <f t="shared" si="66"/>
        <v>13000</v>
      </c>
      <c r="O84" s="120">
        <f t="shared" ref="O84:T84" si="67">O86</f>
        <v>19000</v>
      </c>
      <c r="P84" s="120">
        <f t="shared" si="67"/>
        <v>6000</v>
      </c>
      <c r="Q84" s="120">
        <f t="shared" si="67"/>
        <v>13000</v>
      </c>
      <c r="R84" s="120">
        <f t="shared" si="67"/>
        <v>19000</v>
      </c>
      <c r="S84" s="120">
        <f t="shared" si="67"/>
        <v>6000</v>
      </c>
      <c r="T84" s="120">
        <f t="shared" si="67"/>
        <v>13000</v>
      </c>
    </row>
    <row r="85" spans="1:20" s="1" customFormat="1" ht="12.75" x14ac:dyDescent="0.2">
      <c r="A85" s="114"/>
      <c r="B85" s="119"/>
      <c r="C85" s="119"/>
      <c r="D85" s="131"/>
      <c r="E85" s="52" t="s">
        <v>136</v>
      </c>
      <c r="F85" s="114"/>
      <c r="G85" s="115"/>
      <c r="H85" s="115"/>
      <c r="I85" s="114"/>
      <c r="J85" s="114"/>
      <c r="K85" s="132"/>
      <c r="L85" s="114"/>
      <c r="M85" s="114"/>
      <c r="N85" s="114"/>
      <c r="O85" s="114"/>
      <c r="P85" s="114"/>
      <c r="Q85" s="114"/>
      <c r="R85" s="114"/>
      <c r="S85" s="114"/>
      <c r="T85" s="114"/>
    </row>
    <row r="86" spans="1:20" s="1" customFormat="1" ht="25.5" x14ac:dyDescent="0.2">
      <c r="A86" s="114">
        <v>2661</v>
      </c>
      <c r="B86" s="119">
        <v>6</v>
      </c>
      <c r="C86" s="119">
        <v>6</v>
      </c>
      <c r="D86" s="131">
        <v>1</v>
      </c>
      <c r="E86" s="52" t="s">
        <v>170</v>
      </c>
      <c r="F86" s="115">
        <f>G86+H86</f>
        <v>6539.58</v>
      </c>
      <c r="G86" s="115">
        <v>2390.58</v>
      </c>
      <c r="H86" s="115">
        <v>4149</v>
      </c>
      <c r="I86" s="115">
        <f>J86+K86</f>
        <v>56285</v>
      </c>
      <c r="J86" s="114">
        <v>16470</v>
      </c>
      <c r="K86" s="132">
        <v>39815</v>
      </c>
      <c r="L86" s="115">
        <f>M86+N86</f>
        <v>19000</v>
      </c>
      <c r="M86" s="114">
        <v>6000</v>
      </c>
      <c r="N86" s="114">
        <v>13000</v>
      </c>
      <c r="O86" s="115">
        <f t="shared" ref="O86" si="68">P86+Q86</f>
        <v>19000</v>
      </c>
      <c r="P86" s="114">
        <v>6000</v>
      </c>
      <c r="Q86" s="114">
        <v>13000</v>
      </c>
      <c r="R86" s="115">
        <f t="shared" ref="R86" si="69">S86+T86</f>
        <v>19000</v>
      </c>
      <c r="S86" s="114">
        <v>6000</v>
      </c>
      <c r="T86" s="114">
        <v>13000</v>
      </c>
    </row>
    <row r="87" spans="1:20" s="1" customFormat="1" ht="12.75" x14ac:dyDescent="0.2">
      <c r="A87" s="114">
        <v>2700</v>
      </c>
      <c r="B87" s="119">
        <v>7</v>
      </c>
      <c r="C87" s="119">
        <v>0</v>
      </c>
      <c r="D87" s="131">
        <v>0</v>
      </c>
      <c r="E87" s="62" t="s">
        <v>171</v>
      </c>
      <c r="F87" s="114"/>
      <c r="G87" s="115"/>
      <c r="H87" s="115"/>
      <c r="I87" s="114"/>
      <c r="J87" s="114"/>
      <c r="K87" s="132"/>
      <c r="L87" s="114"/>
      <c r="M87" s="114"/>
      <c r="N87" s="114"/>
      <c r="O87" s="114"/>
      <c r="P87" s="114"/>
      <c r="Q87" s="114"/>
      <c r="R87" s="114"/>
      <c r="S87" s="114"/>
      <c r="T87" s="114"/>
    </row>
    <row r="88" spans="1:20" s="1" customFormat="1" ht="12.75" x14ac:dyDescent="0.2">
      <c r="A88" s="114"/>
      <c r="B88" s="119"/>
      <c r="C88" s="119"/>
      <c r="D88" s="131"/>
      <c r="E88" s="52" t="s">
        <v>12</v>
      </c>
      <c r="F88" s="114"/>
      <c r="G88" s="115"/>
      <c r="H88" s="115"/>
      <c r="I88" s="114"/>
      <c r="J88" s="114"/>
      <c r="K88" s="132"/>
      <c r="L88" s="114"/>
      <c r="M88" s="114"/>
      <c r="N88" s="114"/>
      <c r="O88" s="114"/>
      <c r="P88" s="114"/>
      <c r="Q88" s="114"/>
      <c r="R88" s="114"/>
      <c r="S88" s="114"/>
      <c r="T88" s="114"/>
    </row>
    <row r="89" spans="1:20" s="1" customFormat="1" ht="25.5" x14ac:dyDescent="0.2">
      <c r="A89" s="114">
        <v>2710</v>
      </c>
      <c r="B89" s="119">
        <v>7</v>
      </c>
      <c r="C89" s="119">
        <v>1</v>
      </c>
      <c r="D89" s="131">
        <v>0</v>
      </c>
      <c r="E89" s="55" t="s">
        <v>172</v>
      </c>
      <c r="F89" s="114"/>
      <c r="G89" s="115"/>
      <c r="H89" s="115"/>
      <c r="I89" s="114"/>
      <c r="J89" s="114"/>
      <c r="K89" s="132"/>
      <c r="L89" s="114"/>
      <c r="M89" s="114"/>
      <c r="N89" s="114"/>
      <c r="O89" s="114"/>
      <c r="P89" s="114"/>
      <c r="Q89" s="114"/>
      <c r="R89" s="114"/>
      <c r="S89" s="114"/>
      <c r="T89" s="114"/>
    </row>
    <row r="90" spans="1:20" s="1" customFormat="1" ht="12.75" x14ac:dyDescent="0.2">
      <c r="A90" s="114"/>
      <c r="B90" s="119"/>
      <c r="C90" s="119"/>
      <c r="D90" s="131"/>
      <c r="E90" s="52" t="s">
        <v>136</v>
      </c>
      <c r="F90" s="114"/>
      <c r="G90" s="115"/>
      <c r="H90" s="115"/>
      <c r="I90" s="114"/>
      <c r="J90" s="114"/>
      <c r="K90" s="132"/>
      <c r="L90" s="114"/>
      <c r="M90" s="114"/>
      <c r="N90" s="114"/>
      <c r="O90" s="114"/>
      <c r="P90" s="114"/>
      <c r="Q90" s="114"/>
      <c r="R90" s="114"/>
      <c r="S90" s="114"/>
      <c r="T90" s="114"/>
    </row>
    <row r="91" spans="1:20" s="1" customFormat="1" ht="12.75" x14ac:dyDescent="0.2">
      <c r="A91" s="114">
        <v>2711</v>
      </c>
      <c r="B91" s="119">
        <v>7</v>
      </c>
      <c r="C91" s="119">
        <v>1</v>
      </c>
      <c r="D91" s="131">
        <v>1</v>
      </c>
      <c r="E91" s="52" t="s">
        <v>173</v>
      </c>
      <c r="F91" s="114"/>
      <c r="G91" s="115"/>
      <c r="H91" s="115"/>
      <c r="I91" s="114"/>
      <c r="J91" s="114"/>
      <c r="K91" s="132"/>
      <c r="L91" s="114"/>
      <c r="M91" s="114"/>
      <c r="N91" s="114"/>
      <c r="O91" s="114"/>
      <c r="P91" s="114"/>
      <c r="Q91" s="114"/>
      <c r="R91" s="114"/>
      <c r="S91" s="114"/>
      <c r="T91" s="114"/>
    </row>
    <row r="92" spans="1:20" s="1" customFormat="1" ht="25.5" x14ac:dyDescent="0.2">
      <c r="A92" s="114">
        <v>2760</v>
      </c>
      <c r="B92" s="119">
        <v>7</v>
      </c>
      <c r="C92" s="119">
        <v>6</v>
      </c>
      <c r="D92" s="131">
        <v>0</v>
      </c>
      <c r="E92" s="55" t="s">
        <v>174</v>
      </c>
      <c r="F92" s="114"/>
      <c r="G92" s="115"/>
      <c r="H92" s="115"/>
      <c r="I92" s="114"/>
      <c r="J92" s="114"/>
      <c r="K92" s="132"/>
      <c r="L92" s="114"/>
      <c r="M92" s="114"/>
      <c r="N92" s="114"/>
      <c r="O92" s="114"/>
      <c r="P92" s="114"/>
      <c r="Q92" s="114"/>
      <c r="R92" s="114"/>
      <c r="S92" s="114"/>
      <c r="T92" s="114"/>
    </row>
    <row r="93" spans="1:20" s="1" customFormat="1" ht="12.75" x14ac:dyDescent="0.2">
      <c r="A93" s="114"/>
      <c r="B93" s="119"/>
      <c r="C93" s="119"/>
      <c r="D93" s="131"/>
      <c r="E93" s="52" t="s">
        <v>136</v>
      </c>
      <c r="F93" s="114"/>
      <c r="G93" s="115"/>
      <c r="H93" s="115"/>
      <c r="I93" s="114"/>
      <c r="J93" s="114"/>
      <c r="K93" s="132"/>
      <c r="L93" s="114"/>
      <c r="M93" s="114"/>
      <c r="N93" s="114"/>
      <c r="O93" s="114"/>
      <c r="P93" s="114"/>
      <c r="Q93" s="114"/>
      <c r="R93" s="114"/>
      <c r="S93" s="114"/>
      <c r="T93" s="114"/>
    </row>
    <row r="94" spans="1:20" s="1" customFormat="1" ht="25.5" x14ac:dyDescent="0.2">
      <c r="A94" s="114">
        <v>2761</v>
      </c>
      <c r="B94" s="119">
        <v>7</v>
      </c>
      <c r="C94" s="119">
        <v>6</v>
      </c>
      <c r="D94" s="131">
        <v>1</v>
      </c>
      <c r="E94" s="52" t="s">
        <v>175</v>
      </c>
      <c r="F94" s="114"/>
      <c r="G94" s="115"/>
      <c r="H94" s="115"/>
      <c r="I94" s="114"/>
      <c r="J94" s="114"/>
      <c r="K94" s="132"/>
      <c r="L94" s="114"/>
      <c r="M94" s="114"/>
      <c r="N94" s="114"/>
      <c r="O94" s="114"/>
      <c r="P94" s="114"/>
      <c r="Q94" s="114"/>
      <c r="R94" s="114"/>
      <c r="S94" s="114"/>
      <c r="T94" s="114"/>
    </row>
    <row r="95" spans="1:20" s="51" customFormat="1" ht="12.75" x14ac:dyDescent="0.2">
      <c r="A95" s="119">
        <v>2800</v>
      </c>
      <c r="B95" s="119">
        <v>8</v>
      </c>
      <c r="C95" s="119">
        <v>0</v>
      </c>
      <c r="D95" s="131">
        <v>0</v>
      </c>
      <c r="E95" s="62" t="s">
        <v>176</v>
      </c>
      <c r="F95" s="120">
        <f t="shared" ref="F95:N95" si="70">F97+F100+F108+F111</f>
        <v>40088.828999999998</v>
      </c>
      <c r="G95" s="120">
        <f t="shared" si="70"/>
        <v>28695.3</v>
      </c>
      <c r="H95" s="120">
        <f t="shared" si="70"/>
        <v>11393.529</v>
      </c>
      <c r="I95" s="120">
        <f t="shared" si="70"/>
        <v>90378</v>
      </c>
      <c r="J95" s="120">
        <f t="shared" si="70"/>
        <v>36860</v>
      </c>
      <c r="K95" s="121">
        <f t="shared" si="70"/>
        <v>53518</v>
      </c>
      <c r="L95" s="120">
        <f t="shared" si="70"/>
        <v>86500</v>
      </c>
      <c r="M95" s="120">
        <f t="shared" si="70"/>
        <v>34500</v>
      </c>
      <c r="N95" s="120">
        <f t="shared" si="70"/>
        <v>52000</v>
      </c>
      <c r="O95" s="120">
        <f t="shared" ref="O95:T95" si="71">O97+O100+O108+O111</f>
        <v>59500</v>
      </c>
      <c r="P95" s="120">
        <f t="shared" si="71"/>
        <v>34500</v>
      </c>
      <c r="Q95" s="120">
        <f t="shared" si="71"/>
        <v>25000</v>
      </c>
      <c r="R95" s="120">
        <f t="shared" si="71"/>
        <v>59500</v>
      </c>
      <c r="S95" s="120">
        <f t="shared" si="71"/>
        <v>34500</v>
      </c>
      <c r="T95" s="120">
        <f t="shared" si="71"/>
        <v>25000</v>
      </c>
    </row>
    <row r="96" spans="1:20" s="1" customFormat="1" ht="12.75" x14ac:dyDescent="0.2">
      <c r="A96" s="114"/>
      <c r="B96" s="119"/>
      <c r="C96" s="119"/>
      <c r="D96" s="131"/>
      <c r="E96" s="52" t="s">
        <v>12</v>
      </c>
      <c r="F96" s="114"/>
      <c r="G96" s="115"/>
      <c r="H96" s="115"/>
      <c r="I96" s="114"/>
      <c r="J96" s="114"/>
      <c r="K96" s="132"/>
      <c r="L96" s="114"/>
      <c r="M96" s="114"/>
      <c r="N96" s="114"/>
      <c r="O96" s="114"/>
      <c r="P96" s="114"/>
      <c r="Q96" s="114"/>
      <c r="R96" s="114"/>
      <c r="S96" s="114"/>
      <c r="T96" s="114"/>
    </row>
    <row r="97" spans="1:20" s="51" customFormat="1" ht="12.75" x14ac:dyDescent="0.2">
      <c r="A97" s="119">
        <v>2810</v>
      </c>
      <c r="B97" s="119">
        <v>8</v>
      </c>
      <c r="C97" s="119">
        <v>1</v>
      </c>
      <c r="D97" s="131">
        <v>0</v>
      </c>
      <c r="E97" s="55" t="s">
        <v>177</v>
      </c>
      <c r="F97" s="120">
        <f t="shared" ref="F97:N97" si="72">F99</f>
        <v>0</v>
      </c>
      <c r="G97" s="120">
        <f t="shared" si="72"/>
        <v>0</v>
      </c>
      <c r="H97" s="120">
        <f t="shared" si="72"/>
        <v>0</v>
      </c>
      <c r="I97" s="120">
        <f t="shared" si="72"/>
        <v>42982</v>
      </c>
      <c r="J97" s="120">
        <f t="shared" si="72"/>
        <v>800</v>
      </c>
      <c r="K97" s="121">
        <f t="shared" si="72"/>
        <v>42182</v>
      </c>
      <c r="L97" s="120">
        <f t="shared" si="72"/>
        <v>20000</v>
      </c>
      <c r="M97" s="120">
        <f t="shared" si="72"/>
        <v>0</v>
      </c>
      <c r="N97" s="120">
        <f t="shared" si="72"/>
        <v>20000</v>
      </c>
      <c r="O97" s="120">
        <f t="shared" ref="O97:T97" si="73">O99</f>
        <v>15000</v>
      </c>
      <c r="P97" s="120">
        <f t="shared" si="73"/>
        <v>0</v>
      </c>
      <c r="Q97" s="120">
        <f t="shared" si="73"/>
        <v>15000</v>
      </c>
      <c r="R97" s="120">
        <f t="shared" si="73"/>
        <v>15000</v>
      </c>
      <c r="S97" s="120">
        <f t="shared" si="73"/>
        <v>0</v>
      </c>
      <c r="T97" s="120">
        <f t="shared" si="73"/>
        <v>15000</v>
      </c>
    </row>
    <row r="98" spans="1:20" s="1" customFormat="1" ht="12.75" x14ac:dyDescent="0.2">
      <c r="A98" s="114"/>
      <c r="B98" s="119"/>
      <c r="C98" s="119"/>
      <c r="D98" s="131"/>
      <c r="E98" s="52" t="s">
        <v>136</v>
      </c>
      <c r="F98" s="114"/>
      <c r="G98" s="115"/>
      <c r="H98" s="115"/>
      <c r="I98" s="114"/>
      <c r="J98" s="114"/>
      <c r="K98" s="132"/>
      <c r="L98" s="114"/>
      <c r="M98" s="114"/>
      <c r="N98" s="114"/>
      <c r="O98" s="114"/>
      <c r="P98" s="114"/>
      <c r="Q98" s="114"/>
      <c r="R98" s="114"/>
      <c r="S98" s="114"/>
      <c r="T98" s="114"/>
    </row>
    <row r="99" spans="1:20" s="1" customFormat="1" ht="12.75" x14ac:dyDescent="0.2">
      <c r="A99" s="114">
        <v>2811</v>
      </c>
      <c r="B99" s="119">
        <v>8</v>
      </c>
      <c r="C99" s="119">
        <v>1</v>
      </c>
      <c r="D99" s="131">
        <v>1</v>
      </c>
      <c r="E99" s="52" t="s">
        <v>177</v>
      </c>
      <c r="F99" s="115">
        <f>G99+H99</f>
        <v>0</v>
      </c>
      <c r="G99" s="115"/>
      <c r="H99" s="115"/>
      <c r="I99" s="115">
        <f>J99+K99</f>
        <v>42982</v>
      </c>
      <c r="J99" s="114">
        <v>800</v>
      </c>
      <c r="K99" s="132">
        <v>42182</v>
      </c>
      <c r="L99" s="115">
        <f>N99</f>
        <v>20000</v>
      </c>
      <c r="M99" s="114"/>
      <c r="N99" s="28">
        <v>20000</v>
      </c>
      <c r="O99" s="28">
        <f>Q99</f>
        <v>15000</v>
      </c>
      <c r="P99" s="28"/>
      <c r="Q99" s="28">
        <v>15000</v>
      </c>
      <c r="R99" s="28">
        <f>T99</f>
        <v>15000</v>
      </c>
      <c r="S99" s="28"/>
      <c r="T99" s="28">
        <v>15000</v>
      </c>
    </row>
    <row r="100" spans="1:20" s="51" customFormat="1" ht="12.75" x14ac:dyDescent="0.2">
      <c r="A100" s="119">
        <v>2820</v>
      </c>
      <c r="B100" s="119">
        <v>8</v>
      </c>
      <c r="C100" s="119">
        <v>2</v>
      </c>
      <c r="D100" s="131">
        <v>0</v>
      </c>
      <c r="E100" s="55" t="s">
        <v>178</v>
      </c>
      <c r="F100" s="120">
        <f t="shared" ref="F100:N100" si="74">F102+F105</f>
        <v>26205.3</v>
      </c>
      <c r="G100" s="120">
        <f t="shared" si="74"/>
        <v>26205.3</v>
      </c>
      <c r="H100" s="120">
        <f t="shared" si="74"/>
        <v>0</v>
      </c>
      <c r="I100" s="120">
        <f t="shared" si="74"/>
        <v>35460</v>
      </c>
      <c r="J100" s="120">
        <f t="shared" si="74"/>
        <v>34560</v>
      </c>
      <c r="K100" s="121">
        <f t="shared" si="74"/>
        <v>900</v>
      </c>
      <c r="L100" s="120">
        <f t="shared" si="74"/>
        <v>33900</v>
      </c>
      <c r="M100" s="120">
        <f t="shared" si="74"/>
        <v>33900</v>
      </c>
      <c r="N100" s="120">
        <f t="shared" si="74"/>
        <v>0</v>
      </c>
      <c r="O100" s="120">
        <f t="shared" ref="O100:T100" si="75">O102+O105</f>
        <v>33900</v>
      </c>
      <c r="P100" s="120">
        <f t="shared" si="75"/>
        <v>33900</v>
      </c>
      <c r="Q100" s="120">
        <f t="shared" si="75"/>
        <v>0</v>
      </c>
      <c r="R100" s="120">
        <f t="shared" si="75"/>
        <v>33900</v>
      </c>
      <c r="S100" s="120">
        <f t="shared" si="75"/>
        <v>33900</v>
      </c>
      <c r="T100" s="120">
        <f t="shared" si="75"/>
        <v>0</v>
      </c>
    </row>
    <row r="101" spans="1:20" s="1" customFormat="1" ht="12.75" x14ac:dyDescent="0.2">
      <c r="A101" s="114"/>
      <c r="B101" s="119"/>
      <c r="C101" s="119"/>
      <c r="D101" s="131"/>
      <c r="E101" s="52" t="s">
        <v>136</v>
      </c>
      <c r="F101" s="114"/>
      <c r="G101" s="115"/>
      <c r="H101" s="115"/>
      <c r="I101" s="114"/>
      <c r="J101" s="114"/>
      <c r="K101" s="132"/>
      <c r="L101" s="114"/>
      <c r="M101" s="114"/>
      <c r="N101" s="114"/>
      <c r="O101" s="114"/>
      <c r="P101" s="114"/>
      <c r="Q101" s="114"/>
      <c r="R101" s="114"/>
      <c r="S101" s="114"/>
      <c r="T101" s="114"/>
    </row>
    <row r="102" spans="1:20" s="1" customFormat="1" ht="12.75" x14ac:dyDescent="0.2">
      <c r="A102" s="114">
        <v>2821</v>
      </c>
      <c r="B102" s="119">
        <v>8</v>
      </c>
      <c r="C102" s="119">
        <v>2</v>
      </c>
      <c r="D102" s="131">
        <v>1</v>
      </c>
      <c r="E102" s="52" t="s">
        <v>179</v>
      </c>
      <c r="F102" s="115">
        <f>G102+H102</f>
        <v>22317.3</v>
      </c>
      <c r="G102" s="115">
        <v>22317.3</v>
      </c>
      <c r="H102" s="115">
        <v>0</v>
      </c>
      <c r="I102" s="115">
        <f>J102+K102</f>
        <v>23560</v>
      </c>
      <c r="J102" s="114">
        <v>23560</v>
      </c>
      <c r="K102" s="132">
        <v>0</v>
      </c>
      <c r="L102" s="115">
        <f>M102+N102</f>
        <v>25300</v>
      </c>
      <c r="M102" s="114">
        <v>25300</v>
      </c>
      <c r="N102" s="114">
        <v>0</v>
      </c>
      <c r="O102" s="115">
        <f t="shared" ref="O102" si="76">P102+Q102</f>
        <v>25300</v>
      </c>
      <c r="P102" s="114">
        <v>25300</v>
      </c>
      <c r="Q102" s="114">
        <v>0</v>
      </c>
      <c r="R102" s="115">
        <f t="shared" ref="R102" si="77">S102+T102</f>
        <v>25300</v>
      </c>
      <c r="S102" s="114">
        <v>25300</v>
      </c>
      <c r="T102" s="114">
        <v>0</v>
      </c>
    </row>
    <row r="103" spans="1:20" s="1" customFormat="1" ht="12.75" x14ac:dyDescent="0.2">
      <c r="A103" s="114">
        <v>2822</v>
      </c>
      <c r="B103" s="119">
        <v>8</v>
      </c>
      <c r="C103" s="119">
        <v>2</v>
      </c>
      <c r="D103" s="131">
        <v>2</v>
      </c>
      <c r="E103" s="52" t="s">
        <v>180</v>
      </c>
      <c r="F103" s="114"/>
      <c r="G103" s="115"/>
      <c r="H103" s="115"/>
      <c r="I103" s="114"/>
      <c r="J103" s="114"/>
      <c r="K103" s="132"/>
      <c r="L103" s="114"/>
      <c r="M103" s="114"/>
      <c r="N103" s="114"/>
      <c r="O103" s="114"/>
      <c r="P103" s="114"/>
      <c r="Q103" s="114"/>
      <c r="R103" s="114"/>
      <c r="S103" s="114"/>
      <c r="T103" s="114"/>
    </row>
    <row r="104" spans="1:20" s="1" customFormat="1" ht="12.75" x14ac:dyDescent="0.2">
      <c r="A104" s="114">
        <v>2823</v>
      </c>
      <c r="B104" s="119">
        <v>8</v>
      </c>
      <c r="C104" s="119">
        <v>2</v>
      </c>
      <c r="D104" s="131">
        <v>3</v>
      </c>
      <c r="E104" s="52" t="s">
        <v>181</v>
      </c>
      <c r="F104" s="114"/>
      <c r="G104" s="115"/>
      <c r="H104" s="115"/>
      <c r="I104" s="114"/>
      <c r="J104" s="114"/>
      <c r="K104" s="132"/>
      <c r="L104" s="114"/>
      <c r="M104" s="114"/>
      <c r="N104" s="114"/>
      <c r="O104" s="114"/>
      <c r="P104" s="114"/>
      <c r="Q104" s="114"/>
      <c r="R104" s="114"/>
      <c r="S104" s="114"/>
      <c r="T104" s="114"/>
    </row>
    <row r="105" spans="1:20" s="1" customFormat="1" ht="12.75" x14ac:dyDescent="0.2">
      <c r="A105" s="114">
        <v>2824</v>
      </c>
      <c r="B105" s="119">
        <v>8</v>
      </c>
      <c r="C105" s="119">
        <v>2</v>
      </c>
      <c r="D105" s="131">
        <v>4</v>
      </c>
      <c r="E105" s="52" t="s">
        <v>182</v>
      </c>
      <c r="F105" s="115">
        <f>G105+H105</f>
        <v>3888</v>
      </c>
      <c r="G105" s="115">
        <v>3888</v>
      </c>
      <c r="H105" s="115">
        <v>0</v>
      </c>
      <c r="I105" s="115">
        <f>J105+K105</f>
        <v>11900</v>
      </c>
      <c r="J105" s="114">
        <v>11000</v>
      </c>
      <c r="K105" s="132">
        <v>900</v>
      </c>
      <c r="L105" s="115">
        <f>M105+N105</f>
        <v>8600</v>
      </c>
      <c r="M105" s="114">
        <v>8600</v>
      </c>
      <c r="N105" s="114"/>
      <c r="O105" s="115">
        <f t="shared" ref="O105" si="78">P105+Q105</f>
        <v>8600</v>
      </c>
      <c r="P105" s="114">
        <v>8600</v>
      </c>
      <c r="Q105" s="114"/>
      <c r="R105" s="115">
        <f t="shared" ref="R105" si="79">S105+T105</f>
        <v>8600</v>
      </c>
      <c r="S105" s="114">
        <v>8600</v>
      </c>
      <c r="T105" s="114"/>
    </row>
    <row r="106" spans="1:20" s="1" customFormat="1" ht="12.75" x14ac:dyDescent="0.2">
      <c r="A106" s="114">
        <v>2825</v>
      </c>
      <c r="B106" s="119">
        <v>8</v>
      </c>
      <c r="C106" s="119">
        <v>2</v>
      </c>
      <c r="D106" s="131">
        <v>5</v>
      </c>
      <c r="E106" s="52" t="s">
        <v>183</v>
      </c>
      <c r="F106" s="114"/>
      <c r="G106" s="115"/>
      <c r="H106" s="115"/>
      <c r="I106" s="114"/>
      <c r="J106" s="114"/>
      <c r="K106" s="132"/>
      <c r="L106" s="114"/>
      <c r="M106" s="114"/>
      <c r="N106" s="114"/>
      <c r="O106" s="114"/>
      <c r="P106" s="114"/>
      <c r="Q106" s="114"/>
      <c r="R106" s="114"/>
      <c r="S106" s="114"/>
      <c r="T106" s="114"/>
    </row>
    <row r="107" spans="1:20" s="1" customFormat="1" ht="25.5" x14ac:dyDescent="0.2">
      <c r="A107" s="114">
        <v>2827</v>
      </c>
      <c r="B107" s="119">
        <v>8</v>
      </c>
      <c r="C107" s="119">
        <v>2</v>
      </c>
      <c r="D107" s="131">
        <v>7</v>
      </c>
      <c r="E107" s="52" t="s">
        <v>184</v>
      </c>
      <c r="F107" s="114"/>
      <c r="G107" s="115"/>
      <c r="H107" s="115"/>
      <c r="I107" s="114"/>
      <c r="J107" s="114"/>
      <c r="K107" s="132"/>
      <c r="L107" s="114"/>
      <c r="M107" s="114"/>
      <c r="N107" s="114"/>
      <c r="O107" s="114"/>
      <c r="P107" s="114"/>
      <c r="Q107" s="114"/>
      <c r="R107" s="114"/>
      <c r="S107" s="114"/>
      <c r="T107" s="114"/>
    </row>
    <row r="108" spans="1:20" s="51" customFormat="1" ht="25.5" x14ac:dyDescent="0.2">
      <c r="A108" s="119">
        <v>2840</v>
      </c>
      <c r="B108" s="119">
        <v>8</v>
      </c>
      <c r="C108" s="119">
        <v>4</v>
      </c>
      <c r="D108" s="131">
        <v>0</v>
      </c>
      <c r="E108" s="55" t="s">
        <v>185</v>
      </c>
      <c r="F108" s="120">
        <f t="shared" ref="F108:N108" si="80">F110</f>
        <v>2490</v>
      </c>
      <c r="G108" s="120">
        <f t="shared" si="80"/>
        <v>2490</v>
      </c>
      <c r="H108" s="120">
        <f t="shared" si="80"/>
        <v>0</v>
      </c>
      <c r="I108" s="120">
        <f t="shared" si="80"/>
        <v>1500</v>
      </c>
      <c r="J108" s="120">
        <f t="shared" si="80"/>
        <v>1500</v>
      </c>
      <c r="K108" s="121">
        <f t="shared" si="80"/>
        <v>0</v>
      </c>
      <c r="L108" s="120">
        <f t="shared" si="80"/>
        <v>600</v>
      </c>
      <c r="M108" s="120">
        <f t="shared" si="80"/>
        <v>600</v>
      </c>
      <c r="N108" s="120">
        <f t="shared" si="80"/>
        <v>0</v>
      </c>
      <c r="O108" s="120">
        <f t="shared" ref="O108:T108" si="81">O110</f>
        <v>600</v>
      </c>
      <c r="P108" s="120">
        <f t="shared" si="81"/>
        <v>600</v>
      </c>
      <c r="Q108" s="120">
        <f t="shared" si="81"/>
        <v>0</v>
      </c>
      <c r="R108" s="120">
        <f t="shared" si="81"/>
        <v>600</v>
      </c>
      <c r="S108" s="120">
        <f t="shared" si="81"/>
        <v>600</v>
      </c>
      <c r="T108" s="120">
        <f t="shared" si="81"/>
        <v>0</v>
      </c>
    </row>
    <row r="109" spans="1:20" s="1" customFormat="1" ht="12.75" x14ac:dyDescent="0.2">
      <c r="A109" s="114">
        <v>2841</v>
      </c>
      <c r="B109" s="119">
        <v>8</v>
      </c>
      <c r="C109" s="119">
        <v>4</v>
      </c>
      <c r="D109" s="131">
        <v>1</v>
      </c>
      <c r="E109" s="52" t="s">
        <v>186</v>
      </c>
      <c r="F109" s="114"/>
      <c r="G109" s="115"/>
      <c r="H109" s="115"/>
      <c r="I109" s="114"/>
      <c r="J109" s="114"/>
      <c r="K109" s="132"/>
      <c r="L109" s="114"/>
      <c r="M109" s="114"/>
      <c r="N109" s="114"/>
      <c r="O109" s="114"/>
      <c r="P109" s="114"/>
      <c r="Q109" s="114"/>
      <c r="R109" s="114"/>
      <c r="S109" s="114"/>
      <c r="T109" s="114"/>
    </row>
    <row r="110" spans="1:20" s="1" customFormat="1" ht="12.75" x14ac:dyDescent="0.2">
      <c r="A110" s="114">
        <v>2843</v>
      </c>
      <c r="B110" s="119">
        <v>8</v>
      </c>
      <c r="C110" s="119">
        <v>4</v>
      </c>
      <c r="D110" s="131">
        <v>2</v>
      </c>
      <c r="E110" s="52" t="s">
        <v>187</v>
      </c>
      <c r="F110" s="115">
        <f>G110+H110</f>
        <v>2490</v>
      </c>
      <c r="G110" s="115">
        <v>2490</v>
      </c>
      <c r="H110" s="115"/>
      <c r="I110" s="115">
        <f>J110+K110</f>
        <v>1500</v>
      </c>
      <c r="J110" s="114">
        <v>1500</v>
      </c>
      <c r="K110" s="132">
        <v>0</v>
      </c>
      <c r="L110" s="115">
        <f>M110+N110</f>
        <v>600</v>
      </c>
      <c r="M110" s="114">
        <v>600</v>
      </c>
      <c r="N110" s="114">
        <v>0</v>
      </c>
      <c r="O110" s="115">
        <f t="shared" ref="O110" si="82">P110+Q110</f>
        <v>600</v>
      </c>
      <c r="P110" s="114">
        <v>600</v>
      </c>
      <c r="Q110" s="114">
        <v>0</v>
      </c>
      <c r="R110" s="115">
        <f t="shared" ref="R110" si="83">S110+T110</f>
        <v>600</v>
      </c>
      <c r="S110" s="114">
        <v>600</v>
      </c>
      <c r="T110" s="114">
        <v>0</v>
      </c>
    </row>
    <row r="111" spans="1:20" s="66" customFormat="1" ht="25.5" x14ac:dyDescent="0.2">
      <c r="A111" s="129">
        <v>2860</v>
      </c>
      <c r="B111" s="129">
        <v>8</v>
      </c>
      <c r="C111" s="129">
        <v>6</v>
      </c>
      <c r="D111" s="57">
        <v>0</v>
      </c>
      <c r="E111" s="63" t="s">
        <v>593</v>
      </c>
      <c r="F111" s="121">
        <f t="shared" ref="F111:N111" si="84">F112</f>
        <v>11393.529</v>
      </c>
      <c r="G111" s="121">
        <f t="shared" si="84"/>
        <v>0</v>
      </c>
      <c r="H111" s="121">
        <f t="shared" si="84"/>
        <v>11393.529</v>
      </c>
      <c r="I111" s="121">
        <f t="shared" si="84"/>
        <v>10436</v>
      </c>
      <c r="J111" s="121">
        <f t="shared" si="84"/>
        <v>0</v>
      </c>
      <c r="K111" s="121">
        <f t="shared" si="84"/>
        <v>10436</v>
      </c>
      <c r="L111" s="121">
        <f t="shared" si="84"/>
        <v>32000</v>
      </c>
      <c r="M111" s="121">
        <f t="shared" si="84"/>
        <v>0</v>
      </c>
      <c r="N111" s="121">
        <f t="shared" si="84"/>
        <v>32000</v>
      </c>
      <c r="O111" s="121">
        <f t="shared" ref="O111:T111" si="85">O112</f>
        <v>10000</v>
      </c>
      <c r="P111" s="121">
        <f t="shared" si="85"/>
        <v>0</v>
      </c>
      <c r="Q111" s="121">
        <f t="shared" si="85"/>
        <v>10000</v>
      </c>
      <c r="R111" s="121">
        <f t="shared" si="85"/>
        <v>10000</v>
      </c>
      <c r="S111" s="121">
        <f t="shared" si="85"/>
        <v>0</v>
      </c>
      <c r="T111" s="121">
        <f t="shared" si="85"/>
        <v>10000</v>
      </c>
    </row>
    <row r="112" spans="1:20" s="61" customFormat="1" ht="25.5" x14ac:dyDescent="0.2">
      <c r="A112" s="132">
        <v>2860</v>
      </c>
      <c r="B112" s="129">
        <v>8</v>
      </c>
      <c r="C112" s="129">
        <v>6</v>
      </c>
      <c r="D112" s="57">
        <v>1</v>
      </c>
      <c r="E112" s="58" t="s">
        <v>593</v>
      </c>
      <c r="F112" s="118">
        <f>G112+H112</f>
        <v>11393.529</v>
      </c>
      <c r="G112" s="118">
        <v>0</v>
      </c>
      <c r="H112" s="118">
        <v>11393.529</v>
      </c>
      <c r="I112" s="118">
        <f>J112+K112</f>
        <v>10436</v>
      </c>
      <c r="J112" s="132">
        <v>0</v>
      </c>
      <c r="K112" s="132">
        <v>10436</v>
      </c>
      <c r="L112" s="118">
        <f>M112+N112</f>
        <v>32000</v>
      </c>
      <c r="M112" s="132">
        <v>0</v>
      </c>
      <c r="N112" s="132">
        <v>32000</v>
      </c>
      <c r="O112" s="118">
        <f t="shared" ref="O112" si="86">P112+Q112</f>
        <v>10000</v>
      </c>
      <c r="P112" s="132">
        <v>0</v>
      </c>
      <c r="Q112" s="132">
        <v>10000</v>
      </c>
      <c r="R112" s="118">
        <f t="shared" ref="R112" si="87">S112+T112</f>
        <v>10000</v>
      </c>
      <c r="S112" s="132">
        <v>0</v>
      </c>
      <c r="T112" s="102">
        <v>10000</v>
      </c>
    </row>
    <row r="113" spans="1:20" s="51" customFormat="1" ht="12.75" x14ac:dyDescent="0.2">
      <c r="A113" s="119">
        <v>2900</v>
      </c>
      <c r="B113" s="119">
        <v>9</v>
      </c>
      <c r="C113" s="119">
        <v>0</v>
      </c>
      <c r="D113" s="131">
        <v>0</v>
      </c>
      <c r="E113" s="62" t="s">
        <v>188</v>
      </c>
      <c r="F113" s="120">
        <f t="shared" ref="F113:N113" si="88">F115+F119+F123+F125+F131</f>
        <v>604751.4169999999</v>
      </c>
      <c r="G113" s="120">
        <f t="shared" si="88"/>
        <v>596054.33199999994</v>
      </c>
      <c r="H113" s="120">
        <f t="shared" si="88"/>
        <v>8697.0849999999991</v>
      </c>
      <c r="I113" s="120">
        <f t="shared" si="88"/>
        <v>696842.777</v>
      </c>
      <c r="J113" s="120">
        <f t="shared" si="88"/>
        <v>663168.777</v>
      </c>
      <c r="K113" s="121">
        <f t="shared" si="88"/>
        <v>33674</v>
      </c>
      <c r="L113" s="120">
        <f t="shared" si="88"/>
        <v>954000</v>
      </c>
      <c r="M113" s="120">
        <f t="shared" si="88"/>
        <v>705000</v>
      </c>
      <c r="N113" s="120">
        <f t="shared" si="88"/>
        <v>249000</v>
      </c>
      <c r="O113" s="120">
        <f t="shared" ref="O113:T113" si="89">O115+O119+O123+O125+O131</f>
        <v>705000</v>
      </c>
      <c r="P113" s="120">
        <f t="shared" si="89"/>
        <v>705000</v>
      </c>
      <c r="Q113" s="120">
        <f t="shared" si="89"/>
        <v>0</v>
      </c>
      <c r="R113" s="120">
        <f t="shared" si="89"/>
        <v>705000</v>
      </c>
      <c r="S113" s="120">
        <f t="shared" si="89"/>
        <v>705000</v>
      </c>
      <c r="T113" s="120">
        <f t="shared" si="89"/>
        <v>0</v>
      </c>
    </row>
    <row r="114" spans="1:20" s="1" customFormat="1" ht="12.75" x14ac:dyDescent="0.2">
      <c r="A114" s="114"/>
      <c r="B114" s="119"/>
      <c r="C114" s="119"/>
      <c r="D114" s="131"/>
      <c r="E114" s="52" t="s">
        <v>12</v>
      </c>
      <c r="F114" s="114"/>
      <c r="G114" s="115"/>
      <c r="H114" s="115"/>
      <c r="I114" s="114"/>
      <c r="J114" s="114"/>
      <c r="K114" s="132"/>
      <c r="L114" s="114"/>
      <c r="M114" s="114"/>
      <c r="N114" s="114"/>
      <c r="O114" s="114"/>
      <c r="P114" s="114"/>
      <c r="Q114" s="114"/>
      <c r="R114" s="114"/>
      <c r="S114" s="114"/>
      <c r="T114" s="114"/>
    </row>
    <row r="115" spans="1:20" s="1" customFormat="1" ht="25.5" x14ac:dyDescent="0.2">
      <c r="A115" s="114">
        <v>2910</v>
      </c>
      <c r="B115" s="119">
        <v>9</v>
      </c>
      <c r="C115" s="119">
        <v>1</v>
      </c>
      <c r="D115" s="131">
        <v>0</v>
      </c>
      <c r="E115" s="55" t="s">
        <v>189</v>
      </c>
      <c r="F115" s="120">
        <f t="shared" ref="F115:N115" si="90">F117</f>
        <v>335217.33199999999</v>
      </c>
      <c r="G115" s="120">
        <f t="shared" si="90"/>
        <v>335217.33199999999</v>
      </c>
      <c r="H115" s="120">
        <f t="shared" si="90"/>
        <v>0</v>
      </c>
      <c r="I115" s="120">
        <f t="shared" si="90"/>
        <v>363546</v>
      </c>
      <c r="J115" s="120">
        <f t="shared" si="90"/>
        <v>363546</v>
      </c>
      <c r="K115" s="121">
        <f t="shared" si="90"/>
        <v>0</v>
      </c>
      <c r="L115" s="120">
        <f t="shared" si="90"/>
        <v>394000</v>
      </c>
      <c r="M115" s="120">
        <f t="shared" si="90"/>
        <v>394000</v>
      </c>
      <c r="N115" s="120">
        <f t="shared" si="90"/>
        <v>0</v>
      </c>
      <c r="O115" s="120">
        <f t="shared" ref="O115:T115" si="91">O117</f>
        <v>394000</v>
      </c>
      <c r="P115" s="120">
        <f t="shared" si="91"/>
        <v>394000</v>
      </c>
      <c r="Q115" s="120">
        <f t="shared" si="91"/>
        <v>0</v>
      </c>
      <c r="R115" s="120">
        <f t="shared" si="91"/>
        <v>394000</v>
      </c>
      <c r="S115" s="120">
        <f t="shared" si="91"/>
        <v>394000</v>
      </c>
      <c r="T115" s="120">
        <f t="shared" si="91"/>
        <v>0</v>
      </c>
    </row>
    <row r="116" spans="1:20" s="1" customFormat="1" ht="12.75" x14ac:dyDescent="0.2">
      <c r="A116" s="114"/>
      <c r="B116" s="119"/>
      <c r="C116" s="119"/>
      <c r="D116" s="131"/>
      <c r="E116" s="52" t="s">
        <v>136</v>
      </c>
      <c r="F116" s="114"/>
      <c r="G116" s="115"/>
      <c r="H116" s="115"/>
      <c r="I116" s="114"/>
      <c r="J116" s="114"/>
      <c r="K116" s="132"/>
      <c r="L116" s="114"/>
      <c r="M116" s="114"/>
      <c r="N116" s="114"/>
      <c r="O116" s="114"/>
      <c r="P116" s="114"/>
      <c r="Q116" s="114"/>
      <c r="R116" s="114"/>
      <c r="S116" s="114"/>
      <c r="T116" s="114"/>
    </row>
    <row r="117" spans="1:20" s="1" customFormat="1" ht="12.75" x14ac:dyDescent="0.2">
      <c r="A117" s="114">
        <v>2911</v>
      </c>
      <c r="B117" s="119">
        <v>9</v>
      </c>
      <c r="C117" s="119">
        <v>1</v>
      </c>
      <c r="D117" s="131">
        <v>1</v>
      </c>
      <c r="E117" s="52" t="s">
        <v>190</v>
      </c>
      <c r="F117" s="115">
        <f>G117+H117</f>
        <v>335217.33199999999</v>
      </c>
      <c r="G117" s="115">
        <v>335217.33199999999</v>
      </c>
      <c r="H117" s="115">
        <v>0</v>
      </c>
      <c r="I117" s="115">
        <f>J117+K117</f>
        <v>363546</v>
      </c>
      <c r="J117" s="114">
        <v>363546</v>
      </c>
      <c r="K117" s="132">
        <v>0</v>
      </c>
      <c r="L117" s="115">
        <f>M117+N117</f>
        <v>394000</v>
      </c>
      <c r="M117" s="114">
        <v>394000</v>
      </c>
      <c r="N117" s="114">
        <v>0</v>
      </c>
      <c r="O117" s="115">
        <f t="shared" ref="O117" si="92">P117+Q117</f>
        <v>394000</v>
      </c>
      <c r="P117" s="114">
        <v>394000</v>
      </c>
      <c r="Q117" s="114">
        <v>0</v>
      </c>
      <c r="R117" s="115">
        <f t="shared" ref="R117" si="93">S117+T117</f>
        <v>394000</v>
      </c>
      <c r="S117" s="114">
        <v>394000</v>
      </c>
      <c r="T117" s="114">
        <v>0</v>
      </c>
    </row>
    <row r="118" spans="1:20" s="1" customFormat="1" ht="12.75" x14ac:dyDescent="0.2">
      <c r="A118" s="114">
        <v>2912</v>
      </c>
      <c r="B118" s="119">
        <v>9</v>
      </c>
      <c r="C118" s="119">
        <v>1</v>
      </c>
      <c r="D118" s="131">
        <v>2</v>
      </c>
      <c r="E118" s="52" t="s">
        <v>191</v>
      </c>
      <c r="F118" s="114"/>
      <c r="G118" s="115"/>
      <c r="H118" s="115"/>
      <c r="I118" s="114"/>
      <c r="J118" s="114"/>
      <c r="K118" s="132"/>
      <c r="L118" s="114"/>
      <c r="M118" s="114"/>
      <c r="N118" s="114"/>
      <c r="O118" s="114"/>
      <c r="P118" s="114"/>
      <c r="Q118" s="114"/>
      <c r="R118" s="114"/>
      <c r="S118" s="114"/>
      <c r="T118" s="114"/>
    </row>
    <row r="119" spans="1:20" s="1" customFormat="1" ht="12.75" x14ac:dyDescent="0.2">
      <c r="A119" s="114">
        <v>2920</v>
      </c>
      <c r="B119" s="119">
        <v>9</v>
      </c>
      <c r="C119" s="119">
        <v>2</v>
      </c>
      <c r="D119" s="131">
        <v>0</v>
      </c>
      <c r="E119" s="55" t="s">
        <v>192</v>
      </c>
      <c r="F119" s="114"/>
      <c r="G119" s="115"/>
      <c r="H119" s="115"/>
      <c r="I119" s="114"/>
      <c r="J119" s="114"/>
      <c r="K119" s="132"/>
      <c r="L119" s="114"/>
      <c r="M119" s="114"/>
      <c r="N119" s="114"/>
      <c r="O119" s="114"/>
      <c r="P119" s="114"/>
      <c r="Q119" s="114"/>
      <c r="R119" s="114"/>
      <c r="S119" s="114"/>
      <c r="T119" s="114"/>
    </row>
    <row r="120" spans="1:20" s="1" customFormat="1" ht="12.75" x14ac:dyDescent="0.2">
      <c r="A120" s="114"/>
      <c r="B120" s="119"/>
      <c r="C120" s="119"/>
      <c r="D120" s="131"/>
      <c r="E120" s="52" t="s">
        <v>136</v>
      </c>
      <c r="F120" s="114"/>
      <c r="G120" s="115"/>
      <c r="H120" s="115"/>
      <c r="I120" s="114"/>
      <c r="J120" s="114"/>
      <c r="K120" s="132"/>
      <c r="L120" s="114"/>
      <c r="M120" s="114"/>
      <c r="N120" s="114"/>
      <c r="O120" s="114"/>
      <c r="P120" s="114"/>
      <c r="Q120" s="114"/>
      <c r="R120" s="114"/>
      <c r="S120" s="114"/>
      <c r="T120" s="114"/>
    </row>
    <row r="121" spans="1:20" s="1" customFormat="1" ht="12.75" x14ac:dyDescent="0.2">
      <c r="A121" s="114">
        <v>2921</v>
      </c>
      <c r="B121" s="119">
        <v>9</v>
      </c>
      <c r="C121" s="119">
        <v>2</v>
      </c>
      <c r="D121" s="131">
        <v>1</v>
      </c>
      <c r="E121" s="52" t="s">
        <v>193</v>
      </c>
      <c r="F121" s="114"/>
      <c r="G121" s="115"/>
      <c r="H121" s="115"/>
      <c r="I121" s="114"/>
      <c r="J121" s="114"/>
      <c r="K121" s="132"/>
      <c r="L121" s="114"/>
      <c r="M121" s="114"/>
      <c r="N121" s="114"/>
      <c r="O121" s="114"/>
      <c r="P121" s="114"/>
      <c r="Q121" s="114"/>
      <c r="R121" s="114"/>
      <c r="S121" s="114"/>
      <c r="T121" s="114"/>
    </row>
    <row r="122" spans="1:20" s="1" customFormat="1" ht="12.75" x14ac:dyDescent="0.2">
      <c r="A122" s="114">
        <v>2922</v>
      </c>
      <c r="B122" s="119">
        <v>9</v>
      </c>
      <c r="C122" s="119">
        <v>2</v>
      </c>
      <c r="D122" s="131">
        <v>2</v>
      </c>
      <c r="E122" s="52" t="s">
        <v>194</v>
      </c>
      <c r="F122" s="114"/>
      <c r="G122" s="115"/>
      <c r="H122" s="115"/>
      <c r="I122" s="114"/>
      <c r="J122" s="114"/>
      <c r="K122" s="132"/>
      <c r="L122" s="114"/>
      <c r="M122" s="114"/>
      <c r="N122" s="114"/>
      <c r="O122" s="114"/>
      <c r="P122" s="114"/>
      <c r="Q122" s="114"/>
      <c r="R122" s="114"/>
      <c r="S122" s="114"/>
      <c r="T122" s="114"/>
    </row>
    <row r="123" spans="1:20" s="1" customFormat="1" ht="12.75" x14ac:dyDescent="0.2">
      <c r="A123" s="114"/>
      <c r="B123" s="119">
        <v>9</v>
      </c>
      <c r="C123" s="119">
        <v>4</v>
      </c>
      <c r="D123" s="131">
        <v>0</v>
      </c>
      <c r="E123" s="52" t="s">
        <v>598</v>
      </c>
      <c r="F123" s="120">
        <f t="shared" ref="F123:N123" si="94">F124</f>
        <v>0</v>
      </c>
      <c r="G123" s="120">
        <f t="shared" si="94"/>
        <v>0</v>
      </c>
      <c r="H123" s="120">
        <f t="shared" si="94"/>
        <v>0</v>
      </c>
      <c r="I123" s="120">
        <f t="shared" si="94"/>
        <v>8500</v>
      </c>
      <c r="J123" s="120">
        <f t="shared" si="94"/>
        <v>8500</v>
      </c>
      <c r="K123" s="121">
        <f t="shared" si="94"/>
        <v>0</v>
      </c>
      <c r="L123" s="120">
        <f t="shared" si="94"/>
        <v>7000</v>
      </c>
      <c r="M123" s="120">
        <f t="shared" si="94"/>
        <v>7000</v>
      </c>
      <c r="N123" s="120">
        <f t="shared" si="94"/>
        <v>0</v>
      </c>
      <c r="O123" s="120">
        <f t="shared" ref="O123:T123" si="95">O124</f>
        <v>7000</v>
      </c>
      <c r="P123" s="120">
        <f t="shared" si="95"/>
        <v>7000</v>
      </c>
      <c r="Q123" s="120">
        <f t="shared" si="95"/>
        <v>0</v>
      </c>
      <c r="R123" s="120">
        <f t="shared" si="95"/>
        <v>7000</v>
      </c>
      <c r="S123" s="120">
        <f t="shared" si="95"/>
        <v>7000</v>
      </c>
      <c r="T123" s="120">
        <f t="shared" si="95"/>
        <v>0</v>
      </c>
    </row>
    <row r="124" spans="1:20" s="1" customFormat="1" ht="12.75" x14ac:dyDescent="0.2">
      <c r="A124" s="114"/>
      <c r="B124" s="119">
        <v>9</v>
      </c>
      <c r="C124" s="119">
        <v>4</v>
      </c>
      <c r="D124" s="131">
        <v>1</v>
      </c>
      <c r="E124" s="52" t="s">
        <v>598</v>
      </c>
      <c r="F124" s="115">
        <f>G124+H124</f>
        <v>0</v>
      </c>
      <c r="G124" s="115"/>
      <c r="H124" s="115"/>
      <c r="I124" s="115">
        <f>J124+K124</f>
        <v>8500</v>
      </c>
      <c r="J124" s="114">
        <v>8500</v>
      </c>
      <c r="K124" s="132">
        <v>0</v>
      </c>
      <c r="L124" s="115">
        <f>M124+N124</f>
        <v>7000</v>
      </c>
      <c r="M124" s="114">
        <v>7000</v>
      </c>
      <c r="N124" s="114">
        <v>0</v>
      </c>
      <c r="O124" s="115">
        <f t="shared" ref="O124" si="96">P124+Q124</f>
        <v>7000</v>
      </c>
      <c r="P124" s="114">
        <v>7000</v>
      </c>
      <c r="Q124" s="114">
        <v>0</v>
      </c>
      <c r="R124" s="115">
        <f t="shared" ref="R124" si="97">S124+T124</f>
        <v>7000</v>
      </c>
      <c r="S124" s="114">
        <v>7000</v>
      </c>
      <c r="T124" s="114">
        <v>0</v>
      </c>
    </row>
    <row r="125" spans="1:20" s="51" customFormat="1" ht="25.5" x14ac:dyDescent="0.2">
      <c r="A125" s="119">
        <v>2950</v>
      </c>
      <c r="B125" s="119">
        <v>9</v>
      </c>
      <c r="C125" s="119">
        <v>5</v>
      </c>
      <c r="D125" s="131">
        <v>0</v>
      </c>
      <c r="E125" s="55" t="s">
        <v>195</v>
      </c>
      <c r="F125" s="120">
        <f t="shared" ref="F125:N125" si="98">F127</f>
        <v>260837</v>
      </c>
      <c r="G125" s="120">
        <f t="shared" si="98"/>
        <v>260837</v>
      </c>
      <c r="H125" s="120">
        <f t="shared" si="98"/>
        <v>0</v>
      </c>
      <c r="I125" s="120">
        <f t="shared" si="98"/>
        <v>286953</v>
      </c>
      <c r="J125" s="120">
        <f t="shared" si="98"/>
        <v>286953</v>
      </c>
      <c r="K125" s="121">
        <f t="shared" si="98"/>
        <v>0</v>
      </c>
      <c r="L125" s="120">
        <f t="shared" si="98"/>
        <v>304000</v>
      </c>
      <c r="M125" s="120">
        <f t="shared" si="98"/>
        <v>304000</v>
      </c>
      <c r="N125" s="120">
        <f t="shared" si="98"/>
        <v>0</v>
      </c>
      <c r="O125" s="120">
        <f t="shared" ref="O125:T125" si="99">O127</f>
        <v>304000</v>
      </c>
      <c r="P125" s="120">
        <f t="shared" si="99"/>
        <v>304000</v>
      </c>
      <c r="Q125" s="120">
        <f t="shared" si="99"/>
        <v>0</v>
      </c>
      <c r="R125" s="120">
        <f t="shared" si="99"/>
        <v>304000</v>
      </c>
      <c r="S125" s="120">
        <f t="shared" si="99"/>
        <v>304000</v>
      </c>
      <c r="T125" s="120">
        <f t="shared" si="99"/>
        <v>0</v>
      </c>
    </row>
    <row r="126" spans="1:20" s="1" customFormat="1" ht="12.75" x14ac:dyDescent="0.2">
      <c r="A126" s="114"/>
      <c r="B126" s="119"/>
      <c r="C126" s="119"/>
      <c r="D126" s="131"/>
      <c r="E126" s="52" t="s">
        <v>136</v>
      </c>
      <c r="F126" s="114"/>
      <c r="G126" s="115"/>
      <c r="H126" s="115"/>
      <c r="I126" s="114"/>
      <c r="J126" s="114"/>
      <c r="K126" s="132"/>
      <c r="L126" s="114"/>
      <c r="M126" s="114"/>
      <c r="N126" s="114"/>
      <c r="O126" s="114"/>
      <c r="P126" s="114"/>
      <c r="Q126" s="114"/>
      <c r="R126" s="114"/>
      <c r="S126" s="114"/>
      <c r="T126" s="114"/>
    </row>
    <row r="127" spans="1:20" s="1" customFormat="1" ht="12.75" x14ac:dyDescent="0.2">
      <c r="A127" s="114">
        <v>2951</v>
      </c>
      <c r="B127" s="119">
        <v>9</v>
      </c>
      <c r="C127" s="119">
        <v>5</v>
      </c>
      <c r="D127" s="131">
        <v>1</v>
      </c>
      <c r="E127" s="52" t="s">
        <v>196</v>
      </c>
      <c r="F127" s="115">
        <f>G127+H127</f>
        <v>260837</v>
      </c>
      <c r="G127" s="115">
        <v>260837</v>
      </c>
      <c r="H127" s="115">
        <v>0</v>
      </c>
      <c r="I127" s="115">
        <f>J127+K127</f>
        <v>286953</v>
      </c>
      <c r="J127" s="114">
        <v>286953</v>
      </c>
      <c r="K127" s="132"/>
      <c r="L127" s="115">
        <f>M127+N127</f>
        <v>304000</v>
      </c>
      <c r="M127" s="114">
        <v>304000</v>
      </c>
      <c r="N127" s="114">
        <v>0</v>
      </c>
      <c r="O127" s="115">
        <f t="shared" ref="O127" si="100">P127+Q127</f>
        <v>304000</v>
      </c>
      <c r="P127" s="114">
        <v>304000</v>
      </c>
      <c r="Q127" s="114">
        <v>0</v>
      </c>
      <c r="R127" s="115">
        <f t="shared" ref="R127" si="101">S127+T127</f>
        <v>304000</v>
      </c>
      <c r="S127" s="114">
        <v>304000</v>
      </c>
      <c r="T127" s="114">
        <v>0</v>
      </c>
    </row>
    <row r="128" spans="1:20" s="1" customFormat="1" ht="25.5" x14ac:dyDescent="0.2">
      <c r="A128" s="114">
        <v>2960</v>
      </c>
      <c r="B128" s="119">
        <v>9</v>
      </c>
      <c r="C128" s="119">
        <v>6</v>
      </c>
      <c r="D128" s="131">
        <v>0</v>
      </c>
      <c r="E128" s="55" t="s">
        <v>197</v>
      </c>
      <c r="F128" s="114"/>
      <c r="G128" s="115"/>
      <c r="H128" s="115"/>
      <c r="I128" s="114"/>
      <c r="J128" s="114"/>
      <c r="K128" s="132"/>
      <c r="L128" s="114"/>
      <c r="M128" s="114"/>
      <c r="N128" s="114"/>
      <c r="O128" s="114"/>
      <c r="P128" s="114"/>
      <c r="Q128" s="114"/>
      <c r="R128" s="114"/>
      <c r="S128" s="114"/>
      <c r="T128" s="114"/>
    </row>
    <row r="129" spans="1:20" s="1" customFormat="1" ht="12.75" x14ac:dyDescent="0.2">
      <c r="A129" s="114"/>
      <c r="B129" s="119"/>
      <c r="C129" s="119"/>
      <c r="D129" s="131"/>
      <c r="E129" s="52" t="s">
        <v>136</v>
      </c>
      <c r="F129" s="114"/>
      <c r="G129" s="115"/>
      <c r="H129" s="115"/>
      <c r="I129" s="114"/>
      <c r="J129" s="114"/>
      <c r="K129" s="132"/>
      <c r="L129" s="114"/>
      <c r="M129" s="114"/>
      <c r="N129" s="114"/>
      <c r="O129" s="114"/>
      <c r="P129" s="114"/>
      <c r="Q129" s="114"/>
      <c r="R129" s="114"/>
      <c r="S129" s="114"/>
      <c r="T129" s="114"/>
    </row>
    <row r="130" spans="1:20" s="1" customFormat="1" ht="25.5" x14ac:dyDescent="0.2">
      <c r="A130" s="114">
        <v>2961</v>
      </c>
      <c r="B130" s="119">
        <v>9</v>
      </c>
      <c r="C130" s="119">
        <v>6</v>
      </c>
      <c r="D130" s="131">
        <v>1</v>
      </c>
      <c r="E130" s="52" t="s">
        <v>197</v>
      </c>
      <c r="F130" s="114"/>
      <c r="G130" s="115"/>
      <c r="H130" s="115"/>
      <c r="I130" s="114"/>
      <c r="J130" s="114"/>
      <c r="K130" s="132"/>
      <c r="L130" s="114"/>
      <c r="M130" s="114"/>
      <c r="N130" s="114"/>
      <c r="O130" s="114"/>
      <c r="P130" s="114"/>
      <c r="Q130" s="114"/>
      <c r="R130" s="114"/>
      <c r="S130" s="114"/>
      <c r="T130" s="114"/>
    </row>
    <row r="131" spans="1:20" s="1" customFormat="1" ht="12.75" x14ac:dyDescent="0.2">
      <c r="A131" s="132">
        <v>2980</v>
      </c>
      <c r="B131" s="129">
        <v>9</v>
      </c>
      <c r="C131" s="129">
        <v>8</v>
      </c>
      <c r="D131" s="57">
        <v>0</v>
      </c>
      <c r="E131" s="58" t="s">
        <v>594</v>
      </c>
      <c r="F131" s="118">
        <f>G131+H131</f>
        <v>8697.0849999999991</v>
      </c>
      <c r="G131" s="115">
        <v>0</v>
      </c>
      <c r="H131" s="118">
        <v>8697.0849999999991</v>
      </c>
      <c r="I131" s="118">
        <f>J131+K131</f>
        <v>37843.777000000002</v>
      </c>
      <c r="J131" s="114">
        <v>4169.777</v>
      </c>
      <c r="K131" s="132">
        <v>33674</v>
      </c>
      <c r="L131" s="118">
        <f>M131+N131</f>
        <v>249000</v>
      </c>
      <c r="M131" s="114">
        <v>0</v>
      </c>
      <c r="N131" s="114">
        <v>249000</v>
      </c>
      <c r="O131" s="118">
        <f t="shared" ref="O131" si="102">P131+Q131</f>
        <v>0</v>
      </c>
      <c r="P131" s="114">
        <v>0</v>
      </c>
      <c r="Q131" s="114"/>
      <c r="R131" s="118"/>
      <c r="S131" s="114"/>
      <c r="T131" s="114"/>
    </row>
    <row r="132" spans="1:20" s="1" customFormat="1" ht="12.75" x14ac:dyDescent="0.2">
      <c r="A132" s="114">
        <v>3000</v>
      </c>
      <c r="B132" s="119">
        <v>10</v>
      </c>
      <c r="C132" s="119">
        <v>0</v>
      </c>
      <c r="D132" s="131">
        <v>0</v>
      </c>
      <c r="E132" s="62" t="s">
        <v>198</v>
      </c>
      <c r="F132" s="27">
        <f t="shared" ref="F132:N132" si="103">F140</f>
        <v>30505</v>
      </c>
      <c r="G132" s="27">
        <f t="shared" si="103"/>
        <v>30505</v>
      </c>
      <c r="H132" s="27">
        <f t="shared" si="103"/>
        <v>0</v>
      </c>
      <c r="I132" s="27">
        <f t="shared" si="103"/>
        <v>24000</v>
      </c>
      <c r="J132" s="27">
        <f t="shared" si="103"/>
        <v>24000</v>
      </c>
      <c r="K132" s="105">
        <f t="shared" si="103"/>
        <v>0</v>
      </c>
      <c r="L132" s="27">
        <f t="shared" si="103"/>
        <v>25000</v>
      </c>
      <c r="M132" s="27">
        <f t="shared" si="103"/>
        <v>25000</v>
      </c>
      <c r="N132" s="27">
        <f t="shared" si="103"/>
        <v>0</v>
      </c>
      <c r="O132" s="27">
        <f t="shared" ref="O132:T132" si="104">O140</f>
        <v>25000</v>
      </c>
      <c r="P132" s="27">
        <f t="shared" si="104"/>
        <v>25000</v>
      </c>
      <c r="Q132" s="27">
        <f t="shared" si="104"/>
        <v>0</v>
      </c>
      <c r="R132" s="27">
        <f t="shared" si="104"/>
        <v>25000</v>
      </c>
      <c r="S132" s="27">
        <f t="shared" si="104"/>
        <v>25000</v>
      </c>
      <c r="T132" s="27">
        <f t="shared" si="104"/>
        <v>0</v>
      </c>
    </row>
    <row r="133" spans="1:20" s="1" customFormat="1" ht="12.75" x14ac:dyDescent="0.2">
      <c r="A133" s="114"/>
      <c r="B133" s="119"/>
      <c r="C133" s="119"/>
      <c r="D133" s="131"/>
      <c r="E133" s="52" t="s">
        <v>12</v>
      </c>
      <c r="F133" s="28"/>
      <c r="G133" s="28"/>
      <c r="H133" s="28"/>
      <c r="I133" s="28"/>
      <c r="J133" s="28"/>
      <c r="K133" s="102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 s="1" customFormat="1" ht="12.75" x14ac:dyDescent="0.2">
      <c r="A134" s="114">
        <v>3030</v>
      </c>
      <c r="B134" s="119">
        <v>10</v>
      </c>
      <c r="C134" s="119">
        <v>3</v>
      </c>
      <c r="D134" s="131">
        <v>0</v>
      </c>
      <c r="E134" s="55" t="s">
        <v>199</v>
      </c>
      <c r="F134" s="28"/>
      <c r="G134" s="28"/>
      <c r="H134" s="28"/>
      <c r="I134" s="28"/>
      <c r="J134" s="28"/>
      <c r="K134" s="102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 s="1" customFormat="1" ht="12.75" x14ac:dyDescent="0.2">
      <c r="A135" s="114"/>
      <c r="B135" s="119"/>
      <c r="C135" s="119"/>
      <c r="D135" s="131"/>
      <c r="E135" s="52" t="s">
        <v>136</v>
      </c>
      <c r="F135" s="28"/>
      <c r="G135" s="28"/>
      <c r="H135" s="28"/>
      <c r="I135" s="28"/>
      <c r="J135" s="28"/>
      <c r="K135" s="102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 s="1" customFormat="1" ht="12.75" x14ac:dyDescent="0.2">
      <c r="A136" s="114">
        <v>3031</v>
      </c>
      <c r="B136" s="119">
        <v>10</v>
      </c>
      <c r="C136" s="119">
        <v>3</v>
      </c>
      <c r="D136" s="131">
        <v>1</v>
      </c>
      <c r="E136" s="52" t="s">
        <v>199</v>
      </c>
      <c r="F136" s="28"/>
      <c r="G136" s="28"/>
      <c r="H136" s="28"/>
      <c r="I136" s="28"/>
      <c r="J136" s="28"/>
      <c r="K136" s="102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 s="1" customFormat="1" ht="12.75" x14ac:dyDescent="0.2">
      <c r="A137" s="114">
        <v>3040</v>
      </c>
      <c r="B137" s="119">
        <v>10</v>
      </c>
      <c r="C137" s="119">
        <v>4</v>
      </c>
      <c r="D137" s="131">
        <v>0</v>
      </c>
      <c r="E137" s="55" t="s">
        <v>200</v>
      </c>
      <c r="F137" s="28"/>
      <c r="G137" s="28"/>
      <c r="H137" s="28"/>
      <c r="I137" s="28"/>
      <c r="J137" s="28"/>
      <c r="K137" s="102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 s="1" customFormat="1" ht="12.75" x14ac:dyDescent="0.2">
      <c r="A138" s="114"/>
      <c r="B138" s="119"/>
      <c r="C138" s="119"/>
      <c r="D138" s="131"/>
      <c r="E138" s="52" t="s">
        <v>136</v>
      </c>
      <c r="F138" s="28"/>
      <c r="G138" s="28"/>
      <c r="H138" s="28"/>
      <c r="I138" s="28"/>
      <c r="J138" s="28"/>
      <c r="K138" s="102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 s="1" customFormat="1" ht="12.75" x14ac:dyDescent="0.2">
      <c r="A139" s="114">
        <v>3041</v>
      </c>
      <c r="B139" s="119">
        <v>10</v>
      </c>
      <c r="C139" s="119">
        <v>4</v>
      </c>
      <c r="D139" s="131">
        <v>1</v>
      </c>
      <c r="E139" s="52" t="s">
        <v>200</v>
      </c>
      <c r="F139" s="28"/>
      <c r="G139" s="28"/>
      <c r="H139" s="28"/>
      <c r="I139" s="28"/>
      <c r="J139" s="28"/>
      <c r="K139" s="102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 s="1" customFormat="1" ht="25.5" x14ac:dyDescent="0.2">
      <c r="A140" s="114">
        <v>3070</v>
      </c>
      <c r="B140" s="119">
        <v>10</v>
      </c>
      <c r="C140" s="119">
        <v>7</v>
      </c>
      <c r="D140" s="131">
        <v>0</v>
      </c>
      <c r="E140" s="55" t="s">
        <v>201</v>
      </c>
      <c r="F140" s="27">
        <f t="shared" ref="F140:N140" si="105">F142</f>
        <v>30505</v>
      </c>
      <c r="G140" s="27">
        <f t="shared" si="105"/>
        <v>30505</v>
      </c>
      <c r="H140" s="27">
        <f t="shared" si="105"/>
        <v>0</v>
      </c>
      <c r="I140" s="27">
        <f t="shared" si="105"/>
        <v>24000</v>
      </c>
      <c r="J140" s="27">
        <f t="shared" si="105"/>
        <v>24000</v>
      </c>
      <c r="K140" s="105">
        <f t="shared" si="105"/>
        <v>0</v>
      </c>
      <c r="L140" s="27">
        <f t="shared" si="105"/>
        <v>25000</v>
      </c>
      <c r="M140" s="27">
        <f t="shared" si="105"/>
        <v>25000</v>
      </c>
      <c r="N140" s="27">
        <f t="shared" si="105"/>
        <v>0</v>
      </c>
      <c r="O140" s="27">
        <f t="shared" ref="O140:T140" si="106">O142</f>
        <v>25000</v>
      </c>
      <c r="P140" s="27">
        <f t="shared" si="106"/>
        <v>25000</v>
      </c>
      <c r="Q140" s="27">
        <f t="shared" si="106"/>
        <v>0</v>
      </c>
      <c r="R140" s="27">
        <f t="shared" si="106"/>
        <v>25000</v>
      </c>
      <c r="S140" s="27">
        <f t="shared" si="106"/>
        <v>25000</v>
      </c>
      <c r="T140" s="27">
        <f t="shared" si="106"/>
        <v>0</v>
      </c>
    </row>
    <row r="141" spans="1:20" s="1" customFormat="1" ht="12.75" x14ac:dyDescent="0.2">
      <c r="A141" s="114"/>
      <c r="B141" s="119"/>
      <c r="C141" s="119"/>
      <c r="D141" s="131"/>
      <c r="E141" s="52" t="s">
        <v>136</v>
      </c>
      <c r="F141" s="28"/>
      <c r="G141" s="28"/>
      <c r="H141" s="28"/>
      <c r="I141" s="28"/>
      <c r="J141" s="28"/>
      <c r="K141" s="102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 s="1" customFormat="1" ht="25.5" x14ac:dyDescent="0.2">
      <c r="A142" s="114">
        <v>3071</v>
      </c>
      <c r="B142" s="119">
        <v>10</v>
      </c>
      <c r="C142" s="119">
        <v>7</v>
      </c>
      <c r="D142" s="131">
        <v>1</v>
      </c>
      <c r="E142" s="52" t="s">
        <v>201</v>
      </c>
      <c r="F142" s="28">
        <f>G142+H142</f>
        <v>30505</v>
      </c>
      <c r="G142" s="28">
        <v>30505</v>
      </c>
      <c r="H142" s="28">
        <v>0</v>
      </c>
      <c r="I142" s="28">
        <f>J142+K142</f>
        <v>24000</v>
      </c>
      <c r="J142" s="28">
        <v>24000</v>
      </c>
      <c r="K142" s="102">
        <v>0</v>
      </c>
      <c r="L142" s="28">
        <f>M142+N142</f>
        <v>25000</v>
      </c>
      <c r="M142" s="28">
        <v>25000</v>
      </c>
      <c r="N142" s="28">
        <v>0</v>
      </c>
      <c r="O142" s="28">
        <f t="shared" ref="O142" si="107">P142+Q142</f>
        <v>25000</v>
      </c>
      <c r="P142" s="28">
        <v>25000</v>
      </c>
      <c r="Q142" s="28">
        <v>0</v>
      </c>
      <c r="R142" s="28">
        <f t="shared" ref="R142" si="108">S142+T142</f>
        <v>25000</v>
      </c>
      <c r="S142" s="28">
        <v>25000</v>
      </c>
      <c r="T142" s="28">
        <v>0</v>
      </c>
    </row>
    <row r="143" spans="1:20" s="1" customFormat="1" ht="25.5" x14ac:dyDescent="0.2">
      <c r="A143" s="114">
        <v>3090</v>
      </c>
      <c r="B143" s="119">
        <v>10</v>
      </c>
      <c r="C143" s="119">
        <v>9</v>
      </c>
      <c r="D143" s="131">
        <v>0</v>
      </c>
      <c r="E143" s="55" t="s">
        <v>202</v>
      </c>
      <c r="F143" s="114"/>
      <c r="G143" s="115"/>
      <c r="H143" s="115"/>
      <c r="I143" s="114"/>
      <c r="J143" s="114"/>
      <c r="K143" s="132"/>
      <c r="L143" s="114"/>
      <c r="M143" s="114"/>
      <c r="N143" s="114"/>
      <c r="O143" s="114"/>
      <c r="P143" s="114"/>
      <c r="Q143" s="114"/>
      <c r="R143" s="114"/>
      <c r="S143" s="114"/>
      <c r="T143" s="114"/>
    </row>
    <row r="144" spans="1:20" s="1" customFormat="1" ht="12.75" x14ac:dyDescent="0.2">
      <c r="A144" s="114"/>
      <c r="B144" s="119"/>
      <c r="C144" s="119"/>
      <c r="D144" s="131"/>
      <c r="E144" s="52" t="s">
        <v>136</v>
      </c>
      <c r="F144" s="114"/>
      <c r="G144" s="115"/>
      <c r="H144" s="115"/>
      <c r="I144" s="114"/>
      <c r="J144" s="114"/>
      <c r="K144" s="132"/>
      <c r="L144" s="114"/>
      <c r="M144" s="114"/>
      <c r="N144" s="114"/>
      <c r="O144" s="114"/>
      <c r="P144" s="114"/>
      <c r="Q144" s="114"/>
      <c r="R144" s="114"/>
      <c r="S144" s="114"/>
      <c r="T144" s="114"/>
    </row>
    <row r="145" spans="1:20" s="1" customFormat="1" ht="38.25" x14ac:dyDescent="0.2">
      <c r="A145" s="114">
        <v>3092</v>
      </c>
      <c r="B145" s="119">
        <v>10</v>
      </c>
      <c r="C145" s="119">
        <v>9</v>
      </c>
      <c r="D145" s="131">
        <v>2</v>
      </c>
      <c r="E145" s="52" t="s">
        <v>203</v>
      </c>
      <c r="F145" s="114"/>
      <c r="G145" s="115"/>
      <c r="H145" s="115"/>
      <c r="I145" s="114"/>
      <c r="J145" s="114"/>
      <c r="K145" s="132"/>
      <c r="L145" s="114"/>
      <c r="M145" s="114"/>
      <c r="N145" s="114"/>
      <c r="O145" s="114"/>
      <c r="P145" s="114"/>
      <c r="Q145" s="114"/>
      <c r="R145" s="114"/>
      <c r="S145" s="114"/>
      <c r="T145" s="114"/>
    </row>
    <row r="146" spans="1:20" s="1" customFormat="1" ht="25.5" x14ac:dyDescent="0.2">
      <c r="A146" s="114">
        <v>3100</v>
      </c>
      <c r="B146" s="119">
        <v>11</v>
      </c>
      <c r="C146" s="119">
        <v>0</v>
      </c>
      <c r="D146" s="131">
        <v>0</v>
      </c>
      <c r="E146" s="62" t="s">
        <v>204</v>
      </c>
      <c r="F146" s="28">
        <f>F148</f>
        <v>0</v>
      </c>
      <c r="G146" s="28">
        <f>G148</f>
        <v>25000</v>
      </c>
      <c r="H146" s="115">
        <v>0</v>
      </c>
      <c r="I146" s="115">
        <f>I148</f>
        <v>241.79499999999999</v>
      </c>
      <c r="J146" s="115">
        <f>J148</f>
        <v>241.79499999999999</v>
      </c>
      <c r="K146" s="118">
        <v>0</v>
      </c>
      <c r="L146" s="115">
        <f>L148</f>
        <v>72250</v>
      </c>
      <c r="M146" s="115">
        <f>M148</f>
        <v>72250</v>
      </c>
      <c r="N146" s="115">
        <v>0</v>
      </c>
      <c r="O146" s="115">
        <f t="shared" ref="O146:P146" si="109">O148</f>
        <v>72250</v>
      </c>
      <c r="P146" s="115">
        <f t="shared" si="109"/>
        <v>72250</v>
      </c>
      <c r="Q146" s="115">
        <v>0</v>
      </c>
      <c r="R146" s="115">
        <f t="shared" ref="R146:S146" si="110">R148</f>
        <v>72250</v>
      </c>
      <c r="S146" s="115">
        <f t="shared" si="110"/>
        <v>72250</v>
      </c>
      <c r="T146" s="115">
        <v>0</v>
      </c>
    </row>
    <row r="147" spans="1:20" s="1" customFormat="1" ht="12.75" x14ac:dyDescent="0.2">
      <c r="A147" s="114"/>
      <c r="B147" s="119"/>
      <c r="C147" s="119"/>
      <c r="D147" s="131"/>
      <c r="E147" s="52" t="s">
        <v>12</v>
      </c>
      <c r="F147" s="114"/>
      <c r="G147" s="115"/>
      <c r="H147" s="115"/>
      <c r="I147" s="114"/>
      <c r="J147" s="114"/>
      <c r="K147" s="132"/>
      <c r="L147" s="114"/>
      <c r="M147" s="114"/>
      <c r="N147" s="114"/>
      <c r="O147" s="114"/>
      <c r="P147" s="114"/>
      <c r="Q147" s="114"/>
      <c r="R147" s="114"/>
      <c r="S147" s="114"/>
      <c r="T147" s="114"/>
    </row>
    <row r="148" spans="1:20" s="1" customFormat="1" ht="25.5" x14ac:dyDescent="0.2">
      <c r="A148" s="114">
        <v>3110</v>
      </c>
      <c r="B148" s="119">
        <v>11</v>
      </c>
      <c r="C148" s="119">
        <v>1</v>
      </c>
      <c r="D148" s="131">
        <v>0</v>
      </c>
      <c r="E148" s="55" t="s">
        <v>205</v>
      </c>
      <c r="F148" s="114">
        <f>F150</f>
        <v>0</v>
      </c>
      <c r="G148" s="115">
        <v>25000</v>
      </c>
      <c r="H148" s="115">
        <v>0</v>
      </c>
      <c r="I148" s="114">
        <f>I150</f>
        <v>241.79499999999999</v>
      </c>
      <c r="J148" s="114">
        <v>241.79499999999999</v>
      </c>
      <c r="K148" s="132">
        <v>0</v>
      </c>
      <c r="L148" s="114">
        <f>L150</f>
        <v>72250</v>
      </c>
      <c r="M148" s="114">
        <f>M150</f>
        <v>72250</v>
      </c>
      <c r="N148" s="114">
        <v>0</v>
      </c>
      <c r="O148" s="114">
        <f t="shared" ref="O148:P148" si="111">O150</f>
        <v>72250</v>
      </c>
      <c r="P148" s="114">
        <f t="shared" si="111"/>
        <v>72250</v>
      </c>
      <c r="Q148" s="114">
        <v>0</v>
      </c>
      <c r="R148" s="114">
        <f t="shared" ref="R148:S148" si="112">R150</f>
        <v>72250</v>
      </c>
      <c r="S148" s="114">
        <f t="shared" si="112"/>
        <v>72250</v>
      </c>
      <c r="T148" s="114">
        <v>0</v>
      </c>
    </row>
    <row r="149" spans="1:20" s="1" customFormat="1" ht="12.75" x14ac:dyDescent="0.2">
      <c r="A149" s="114"/>
      <c r="B149" s="119"/>
      <c r="C149" s="119"/>
      <c r="D149" s="131"/>
      <c r="E149" s="52" t="s">
        <v>136</v>
      </c>
      <c r="F149" s="114"/>
      <c r="G149" s="115"/>
      <c r="H149" s="115"/>
      <c r="I149" s="114"/>
      <c r="J149" s="114"/>
      <c r="K149" s="132"/>
      <c r="L149" s="114"/>
      <c r="M149" s="114"/>
      <c r="N149" s="114"/>
      <c r="O149" s="114"/>
      <c r="P149" s="114"/>
      <c r="Q149" s="114"/>
      <c r="R149" s="114"/>
      <c r="S149" s="114"/>
      <c r="T149" s="114"/>
    </row>
    <row r="150" spans="1:20" s="1" customFormat="1" ht="12.75" x14ac:dyDescent="0.2">
      <c r="A150" s="114">
        <v>3112</v>
      </c>
      <c r="B150" s="119">
        <v>11</v>
      </c>
      <c r="C150" s="119">
        <v>1</v>
      </c>
      <c r="D150" s="131">
        <v>2</v>
      </c>
      <c r="E150" s="52" t="s">
        <v>206</v>
      </c>
      <c r="F150" s="114">
        <v>0</v>
      </c>
      <c r="G150" s="115">
        <v>25000</v>
      </c>
      <c r="H150" s="115">
        <v>0</v>
      </c>
      <c r="I150" s="114">
        <f>J150+K150</f>
        <v>241.79499999999999</v>
      </c>
      <c r="J150" s="114">
        <v>241.79499999999999</v>
      </c>
      <c r="K150" s="132">
        <v>0</v>
      </c>
      <c r="L150" s="114">
        <f>M150+N150</f>
        <v>72250</v>
      </c>
      <c r="M150" s="114">
        <v>72250</v>
      </c>
      <c r="N150" s="114">
        <v>0</v>
      </c>
      <c r="O150" s="114">
        <f t="shared" ref="O150" si="113">P150+Q150</f>
        <v>72250</v>
      </c>
      <c r="P150" s="114">
        <v>72250</v>
      </c>
      <c r="Q150" s="114">
        <v>0</v>
      </c>
      <c r="R150" s="114">
        <f t="shared" ref="R150" si="114">S150+T150</f>
        <v>72250</v>
      </c>
      <c r="S150" s="114">
        <v>72250</v>
      </c>
      <c r="T150" s="114">
        <v>0</v>
      </c>
    </row>
    <row r="151" spans="1:20" s="1" customFormat="1" ht="12.75" x14ac:dyDescent="0.2">
      <c r="A151" s="46"/>
      <c r="D151" s="35"/>
      <c r="E151" s="36"/>
      <c r="F151" s="37"/>
      <c r="G151" s="38"/>
      <c r="H151" s="38"/>
      <c r="I151" s="37"/>
      <c r="J151" s="37"/>
      <c r="K151" s="104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1:20" s="1" customFormat="1" ht="12.75" x14ac:dyDescent="0.2">
      <c r="A152" s="46"/>
      <c r="D152" s="35"/>
      <c r="E152" s="36"/>
      <c r="F152" s="37"/>
      <c r="G152" s="38"/>
      <c r="H152" s="38"/>
      <c r="I152" s="37"/>
      <c r="J152" s="37"/>
      <c r="K152" s="104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1:20" s="1" customFormat="1" ht="12.75" x14ac:dyDescent="0.2">
      <c r="A153" s="46"/>
      <c r="D153" s="35"/>
      <c r="E153" s="36"/>
      <c r="F153" s="37"/>
      <c r="G153" s="38"/>
      <c r="H153" s="38"/>
      <c r="I153" s="37"/>
      <c r="J153" s="37"/>
      <c r="K153" s="104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1:20" s="1" customFormat="1" ht="12.75" x14ac:dyDescent="0.2">
      <c r="A154" s="46"/>
      <c r="D154" s="35"/>
      <c r="E154" s="36"/>
      <c r="F154" s="37"/>
      <c r="G154" s="38"/>
      <c r="H154" s="38"/>
      <c r="I154" s="37"/>
      <c r="J154" s="37"/>
      <c r="K154" s="104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1:20" s="1" customFormat="1" ht="12.75" x14ac:dyDescent="0.2">
      <c r="A155" s="46"/>
      <c r="D155" s="35"/>
      <c r="E155" s="36"/>
      <c r="F155" s="37"/>
      <c r="G155" s="38"/>
      <c r="H155" s="38"/>
      <c r="I155" s="37"/>
      <c r="J155" s="37"/>
      <c r="K155" s="104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:20" s="1" customFormat="1" ht="12.75" x14ac:dyDescent="0.2">
      <c r="A156" s="46"/>
      <c r="D156" s="35"/>
      <c r="E156" s="36"/>
      <c r="F156" s="37"/>
      <c r="G156" s="38"/>
      <c r="H156" s="38"/>
      <c r="I156" s="37"/>
      <c r="J156" s="37"/>
      <c r="K156" s="104"/>
      <c r="L156" s="37"/>
      <c r="M156" s="37"/>
      <c r="N156" s="37"/>
      <c r="O156" s="37"/>
      <c r="P156" s="37"/>
      <c r="Q156" s="37"/>
      <c r="R156" s="37"/>
      <c r="S156" s="37"/>
      <c r="T156" s="37"/>
    </row>
  </sheetData>
  <mergeCells count="20">
    <mergeCell ref="F4:H4"/>
    <mergeCell ref="R4:T4"/>
    <mergeCell ref="F5:F6"/>
    <mergeCell ref="G5:H5"/>
    <mergeCell ref="I4:K4"/>
    <mergeCell ref="L4:N4"/>
    <mergeCell ref="O4:Q4"/>
    <mergeCell ref="O5:O6"/>
    <mergeCell ref="P5:Q5"/>
    <mergeCell ref="R5:R6"/>
    <mergeCell ref="I5:I6"/>
    <mergeCell ref="J5:K5"/>
    <mergeCell ref="L5:L6"/>
    <mergeCell ref="M5:N5"/>
    <mergeCell ref="S5:T5"/>
    <mergeCell ref="A4:A6"/>
    <mergeCell ref="B4:B6"/>
    <mergeCell ref="C4:C6"/>
    <mergeCell ref="D4:D6"/>
    <mergeCell ref="E4:E6"/>
  </mergeCells>
  <pageMargins left="9.375E-2" right="0.11458333333333333" top="0.14374999999999999" bottom="5.6250000000000001E-2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1"/>
  <sheetViews>
    <sheetView zoomScale="80" zoomScaleNormal="80" workbookViewId="0">
      <pane xSplit="5325" ySplit="2955" topLeftCell="B152" activePane="bottomRight"/>
      <selection pane="topRight" activeCell="R9" sqref="R9:R10"/>
      <selection pane="bottomLeft" activeCell="C129" sqref="C129"/>
      <selection pane="bottomRight" activeCell="Q161" sqref="Q161"/>
    </sheetView>
  </sheetViews>
  <sheetFormatPr defaultRowHeight="30" customHeight="1" x14ac:dyDescent="0.25"/>
  <cols>
    <col min="2" max="2" width="41.140625" customWidth="1"/>
    <col min="4" max="5" width="14.85546875" customWidth="1"/>
    <col min="6" max="6" width="13.85546875" customWidth="1"/>
    <col min="7" max="8" width="15.140625" customWidth="1"/>
    <col min="9" max="9" width="13.85546875" customWidth="1"/>
    <col min="10" max="11" width="15.140625" customWidth="1"/>
    <col min="12" max="12" width="13.85546875" customWidth="1"/>
    <col min="13" max="14" width="15.140625" customWidth="1"/>
    <col min="15" max="15" width="13.85546875" customWidth="1"/>
    <col min="16" max="17" width="15.140625" customWidth="1"/>
    <col min="18" max="18" width="13.85546875" customWidth="1"/>
  </cols>
  <sheetData>
    <row r="1" spans="1:18" s="1" customFormat="1" ht="17.25" customHeight="1" x14ac:dyDescent="0.2">
      <c r="A1" s="46"/>
      <c r="D1" s="35"/>
      <c r="E1" s="36"/>
      <c r="F1" s="37"/>
      <c r="G1" s="38"/>
      <c r="H1" s="38"/>
      <c r="I1" s="37"/>
      <c r="J1" s="37"/>
      <c r="K1" s="104"/>
      <c r="L1" s="37"/>
      <c r="M1" s="37"/>
      <c r="N1" s="104"/>
      <c r="O1" s="37"/>
      <c r="P1" s="37"/>
      <c r="Q1" s="104"/>
      <c r="R1" s="37"/>
    </row>
    <row r="2" spans="1:18" s="1" customFormat="1" ht="14.25" customHeight="1" x14ac:dyDescent="0.2">
      <c r="A2" s="67" t="s">
        <v>207</v>
      </c>
      <c r="B2" s="68"/>
      <c r="C2" s="68"/>
      <c r="D2" s="69"/>
      <c r="E2" s="70"/>
      <c r="F2" s="37"/>
      <c r="G2" s="38"/>
      <c r="H2" s="38"/>
      <c r="I2" s="37"/>
      <c r="J2" s="37"/>
      <c r="K2" s="104"/>
      <c r="L2" s="37"/>
      <c r="M2" s="37"/>
      <c r="N2" s="104"/>
      <c r="O2" s="37"/>
      <c r="P2" s="37"/>
      <c r="Q2" s="104"/>
      <c r="R2" s="37"/>
    </row>
    <row r="3" spans="1:18" s="168" customFormat="1" ht="24.75" customHeight="1" x14ac:dyDescent="0.3">
      <c r="A3" s="161" t="s">
        <v>614</v>
      </c>
      <c r="B3" s="162"/>
      <c r="C3" s="162"/>
      <c r="D3" s="163"/>
      <c r="E3" s="164"/>
      <c r="F3" s="165"/>
      <c r="G3" s="166"/>
      <c r="H3" s="166"/>
      <c r="I3" s="165"/>
      <c r="J3" s="165"/>
      <c r="K3" s="167"/>
      <c r="L3" s="165"/>
      <c r="M3" s="165"/>
      <c r="N3" s="167"/>
      <c r="O3" s="165"/>
      <c r="P3" s="165"/>
      <c r="Q3" s="167"/>
      <c r="R3" s="165"/>
    </row>
    <row r="4" spans="1:18" s="1" customFormat="1" ht="18" customHeight="1" thickBot="1" x14ac:dyDescent="0.25">
      <c r="A4" s="71" t="s">
        <v>2</v>
      </c>
      <c r="B4" s="152"/>
      <c r="C4" s="68"/>
      <c r="D4" s="69"/>
      <c r="E4" s="70"/>
      <c r="F4" s="37"/>
      <c r="G4" s="38"/>
      <c r="H4" s="38"/>
      <c r="I4" s="37"/>
      <c r="J4" s="37"/>
      <c r="K4" s="104"/>
      <c r="L4" s="37"/>
      <c r="M4" s="37"/>
      <c r="N4" s="104"/>
      <c r="O4" s="37"/>
      <c r="P4" s="37"/>
      <c r="Q4" s="104"/>
      <c r="R4" s="37"/>
    </row>
    <row r="5" spans="1:18" s="1" customFormat="1" ht="20.25" customHeight="1" x14ac:dyDescent="0.2">
      <c r="A5" s="204" t="s">
        <v>3</v>
      </c>
      <c r="B5" s="206" t="s">
        <v>208</v>
      </c>
      <c r="C5" s="177" t="s">
        <v>209</v>
      </c>
      <c r="D5" s="177" t="s">
        <v>6</v>
      </c>
      <c r="E5" s="177"/>
      <c r="F5" s="177"/>
      <c r="G5" s="177" t="s">
        <v>7</v>
      </c>
      <c r="H5" s="177"/>
      <c r="I5" s="177"/>
      <c r="J5" s="177" t="s">
        <v>8</v>
      </c>
      <c r="K5" s="177"/>
      <c r="L5" s="177"/>
      <c r="M5" s="177" t="s">
        <v>9</v>
      </c>
      <c r="N5" s="177"/>
      <c r="O5" s="177"/>
      <c r="P5" s="177" t="s">
        <v>10</v>
      </c>
      <c r="Q5" s="177"/>
      <c r="R5" s="177"/>
    </row>
    <row r="6" spans="1:18" s="1" customFormat="1" ht="20.25" customHeight="1" x14ac:dyDescent="0.2">
      <c r="A6" s="198"/>
      <c r="B6" s="207"/>
      <c r="C6" s="177"/>
      <c r="D6" s="180" t="s">
        <v>11</v>
      </c>
      <c r="E6" s="177" t="s">
        <v>12</v>
      </c>
      <c r="F6" s="177"/>
      <c r="G6" s="181" t="s">
        <v>11</v>
      </c>
      <c r="H6" s="177" t="s">
        <v>12</v>
      </c>
      <c r="I6" s="177"/>
      <c r="J6" s="177" t="s">
        <v>11</v>
      </c>
      <c r="K6" s="177" t="s">
        <v>12</v>
      </c>
      <c r="L6" s="177"/>
      <c r="M6" s="177" t="s">
        <v>11</v>
      </c>
      <c r="N6" s="177" t="s">
        <v>12</v>
      </c>
      <c r="O6" s="177"/>
      <c r="P6" s="177" t="s">
        <v>11</v>
      </c>
      <c r="Q6" s="177" t="s">
        <v>12</v>
      </c>
      <c r="R6" s="177"/>
    </row>
    <row r="7" spans="1:18" s="1" customFormat="1" ht="20.25" customHeight="1" thickBot="1" x14ac:dyDescent="0.25">
      <c r="A7" s="205"/>
      <c r="B7" s="208"/>
      <c r="C7" s="177"/>
      <c r="D7" s="180"/>
      <c r="E7" s="2" t="s">
        <v>13</v>
      </c>
      <c r="F7" s="3" t="s">
        <v>14</v>
      </c>
      <c r="G7" s="181"/>
      <c r="H7" s="2" t="s">
        <v>13</v>
      </c>
      <c r="I7" s="3" t="s">
        <v>14</v>
      </c>
      <c r="J7" s="177"/>
      <c r="K7" s="95" t="s">
        <v>13</v>
      </c>
      <c r="L7" s="3" t="s">
        <v>14</v>
      </c>
      <c r="M7" s="177"/>
      <c r="N7" s="95" t="s">
        <v>13</v>
      </c>
      <c r="O7" s="133" t="s">
        <v>14</v>
      </c>
      <c r="P7" s="177"/>
      <c r="Q7" s="95" t="s">
        <v>13</v>
      </c>
      <c r="R7" s="133" t="s">
        <v>14</v>
      </c>
    </row>
    <row r="8" spans="1:18" s="1" customFormat="1" ht="16.5" customHeight="1" thickBot="1" x14ac:dyDescent="0.25">
      <c r="A8" s="47">
        <v>1</v>
      </c>
      <c r="B8" s="72">
        <v>2</v>
      </c>
      <c r="C8" s="9">
        <v>3</v>
      </c>
      <c r="D8" s="73">
        <v>4</v>
      </c>
      <c r="E8" s="13">
        <v>5</v>
      </c>
      <c r="F8" s="3">
        <v>6</v>
      </c>
      <c r="G8" s="73">
        <v>7</v>
      </c>
      <c r="H8" s="44">
        <v>8</v>
      </c>
      <c r="I8" s="3">
        <v>9</v>
      </c>
      <c r="J8" s="3">
        <v>10</v>
      </c>
      <c r="K8" s="60">
        <v>11</v>
      </c>
      <c r="L8" s="3">
        <v>12</v>
      </c>
      <c r="M8" s="133">
        <v>10</v>
      </c>
      <c r="N8" s="132">
        <v>11</v>
      </c>
      <c r="O8" s="133">
        <v>12</v>
      </c>
      <c r="P8" s="133">
        <v>10</v>
      </c>
      <c r="Q8" s="132">
        <v>11</v>
      </c>
      <c r="R8" s="133">
        <v>12</v>
      </c>
    </row>
    <row r="9" spans="1:18" s="1" customFormat="1" ht="7.5" customHeight="1" x14ac:dyDescent="0.2">
      <c r="A9" s="204">
        <v>4000</v>
      </c>
      <c r="B9" s="74" t="s">
        <v>210</v>
      </c>
      <c r="C9" s="177"/>
      <c r="D9" s="182">
        <f>D12+D162+D207</f>
        <v>1300844.6269999999</v>
      </c>
      <c r="E9" s="182">
        <f>E12+E162+E207</f>
        <v>1258338.514</v>
      </c>
      <c r="F9" s="179">
        <v>42506.112999999998</v>
      </c>
      <c r="G9" s="182">
        <f>G12+G162+G207</f>
        <v>1476671.953</v>
      </c>
      <c r="H9" s="182">
        <f>H12+H162+H207</f>
        <v>1357381.385</v>
      </c>
      <c r="I9" s="179">
        <v>42507.112999999998</v>
      </c>
      <c r="J9" s="182">
        <f>J12+J162+J207</f>
        <v>1525000</v>
      </c>
      <c r="K9" s="183">
        <f>K12+K162+K207</f>
        <v>1445000</v>
      </c>
      <c r="L9" s="195">
        <f>L162+L207</f>
        <v>110000</v>
      </c>
      <c r="M9" s="182">
        <f t="shared" ref="M9:N9" si="0">M12+M162+M207</f>
        <v>1420000</v>
      </c>
      <c r="N9" s="183">
        <f t="shared" si="0"/>
        <v>1445000</v>
      </c>
      <c r="O9" s="195">
        <f>O162+O207</f>
        <v>0</v>
      </c>
      <c r="P9" s="182">
        <f t="shared" ref="P9:Q9" si="1">P12+P162+P207</f>
        <v>1420000</v>
      </c>
      <c r="Q9" s="183">
        <f t="shared" si="1"/>
        <v>1445000</v>
      </c>
      <c r="R9" s="195">
        <f>R162+R207</f>
        <v>0</v>
      </c>
    </row>
    <row r="10" spans="1:18" s="51" customFormat="1" ht="15" customHeight="1" thickBot="1" x14ac:dyDescent="0.25">
      <c r="A10" s="205"/>
      <c r="B10" s="75" t="s">
        <v>211</v>
      </c>
      <c r="C10" s="177"/>
      <c r="D10" s="182"/>
      <c r="E10" s="182"/>
      <c r="F10" s="179"/>
      <c r="G10" s="182"/>
      <c r="H10" s="182"/>
      <c r="I10" s="179"/>
      <c r="J10" s="182"/>
      <c r="K10" s="183"/>
      <c r="L10" s="179"/>
      <c r="M10" s="182"/>
      <c r="N10" s="183"/>
      <c r="O10" s="179"/>
      <c r="P10" s="182"/>
      <c r="Q10" s="183"/>
      <c r="R10" s="179"/>
    </row>
    <row r="11" spans="1:18" s="1" customFormat="1" ht="30" customHeight="1" thickBot="1" x14ac:dyDescent="0.25">
      <c r="A11" s="47"/>
      <c r="B11" s="76" t="s">
        <v>12</v>
      </c>
      <c r="C11" s="9"/>
      <c r="D11" s="12"/>
      <c r="E11" s="12"/>
      <c r="F11" s="9"/>
      <c r="G11" s="13"/>
      <c r="H11" s="13"/>
      <c r="I11" s="9"/>
      <c r="J11" s="13"/>
      <c r="K11" s="59"/>
      <c r="L11" s="9"/>
      <c r="M11" s="115"/>
      <c r="N11" s="118"/>
      <c r="O11" s="114"/>
      <c r="P11" s="115"/>
      <c r="Q11" s="118"/>
      <c r="R11" s="114"/>
    </row>
    <row r="12" spans="1:18" s="51" customFormat="1" ht="30" customHeight="1" thickBot="1" x14ac:dyDescent="0.25">
      <c r="A12" s="49">
        <v>4050</v>
      </c>
      <c r="B12" s="77" t="s">
        <v>212</v>
      </c>
      <c r="C12" s="6" t="s">
        <v>213</v>
      </c>
      <c r="D12" s="14">
        <f>D14+D23+D66+D79+D89+D118+D133</f>
        <v>1258338.514</v>
      </c>
      <c r="E12" s="14">
        <f>E14+E23+E66+E79+E89+E118+E133</f>
        <v>1258338.514</v>
      </c>
      <c r="F12" s="6">
        <v>0</v>
      </c>
      <c r="G12" s="14">
        <f>G14+G23+G66+G79+G89+G118+G133</f>
        <v>1357381.385</v>
      </c>
      <c r="H12" s="14">
        <f>H14+H23+H66+H79+H89+H118+H133</f>
        <v>1357381.385</v>
      </c>
      <c r="I12" s="6">
        <v>0</v>
      </c>
      <c r="J12" s="14">
        <f>J14+J23+J66+J79+J89+J118+J133</f>
        <v>1415000</v>
      </c>
      <c r="K12" s="98">
        <f>K14+K23+K66+K79+K89+K118+K133</f>
        <v>1445000</v>
      </c>
      <c r="L12" s="6">
        <v>0</v>
      </c>
      <c r="M12" s="124">
        <f t="shared" ref="M12:N12" si="2">M14+M23+M66+M79+M89+M118+M133</f>
        <v>1420000</v>
      </c>
      <c r="N12" s="128">
        <f t="shared" si="2"/>
        <v>1445000</v>
      </c>
      <c r="O12" s="119">
        <v>0</v>
      </c>
      <c r="P12" s="124">
        <f t="shared" ref="P12:Q12" si="3">P14+P23+P66+P79+P89+P118+P133</f>
        <v>1420000</v>
      </c>
      <c r="Q12" s="128">
        <f t="shared" si="3"/>
        <v>1445000</v>
      </c>
      <c r="R12" s="119">
        <v>0</v>
      </c>
    </row>
    <row r="13" spans="1:18" s="1" customFormat="1" ht="30" customHeight="1" thickBot="1" x14ac:dyDescent="0.25">
      <c r="A13" s="47"/>
      <c r="B13" s="76" t="s">
        <v>12</v>
      </c>
      <c r="C13" s="9"/>
      <c r="D13" s="12"/>
      <c r="E13" s="12"/>
      <c r="F13" s="9"/>
      <c r="G13" s="13"/>
      <c r="H13" s="13"/>
      <c r="I13" s="9"/>
      <c r="J13" s="13"/>
      <c r="K13" s="59"/>
      <c r="L13" s="9"/>
      <c r="M13" s="115"/>
      <c r="N13" s="118"/>
      <c r="O13" s="114"/>
      <c r="P13" s="115"/>
      <c r="Q13" s="118"/>
      <c r="R13" s="114"/>
    </row>
    <row r="14" spans="1:18" s="51" customFormat="1" ht="30" customHeight="1" thickBot="1" x14ac:dyDescent="0.25">
      <c r="A14" s="49">
        <v>4100</v>
      </c>
      <c r="B14" s="78" t="s">
        <v>214</v>
      </c>
      <c r="C14" s="6" t="s">
        <v>213</v>
      </c>
      <c r="D14" s="14">
        <f>D16+D21</f>
        <v>236329.80100000001</v>
      </c>
      <c r="E14" s="14">
        <f>E16+E21</f>
        <v>236329.80100000001</v>
      </c>
      <c r="F14" s="6" t="s">
        <v>17</v>
      </c>
      <c r="G14" s="14">
        <f>G16+G21</f>
        <v>254611</v>
      </c>
      <c r="H14" s="14">
        <f>H16+H21</f>
        <v>254611</v>
      </c>
      <c r="I14" s="6" t="s">
        <v>17</v>
      </c>
      <c r="J14" s="14">
        <f>J16+J21</f>
        <v>273129.2</v>
      </c>
      <c r="K14" s="98">
        <f>K16+K21</f>
        <v>273129.2</v>
      </c>
      <c r="L14" s="6" t="s">
        <v>17</v>
      </c>
      <c r="M14" s="124">
        <f t="shared" ref="M14:N14" si="4">M16+M21</f>
        <v>273129.2</v>
      </c>
      <c r="N14" s="128">
        <f t="shared" si="4"/>
        <v>273129.2</v>
      </c>
      <c r="O14" s="119" t="s">
        <v>17</v>
      </c>
      <c r="P14" s="124">
        <f t="shared" ref="P14:Q14" si="5">P16+P21</f>
        <v>273129.2</v>
      </c>
      <c r="Q14" s="128">
        <f t="shared" si="5"/>
        <v>273129.2</v>
      </c>
      <c r="R14" s="119" t="s">
        <v>17</v>
      </c>
    </row>
    <row r="15" spans="1:18" s="1" customFormat="1" ht="30" customHeight="1" thickBot="1" x14ac:dyDescent="0.25">
      <c r="A15" s="47"/>
      <c r="B15" s="76" t="s">
        <v>12</v>
      </c>
      <c r="C15" s="9"/>
      <c r="D15" s="12"/>
      <c r="E15" s="12"/>
      <c r="F15" s="9"/>
      <c r="G15" s="13"/>
      <c r="H15" s="13"/>
      <c r="I15" s="9"/>
      <c r="J15" s="13"/>
      <c r="K15" s="59"/>
      <c r="L15" s="9"/>
      <c r="M15" s="115"/>
      <c r="N15" s="118"/>
      <c r="O15" s="114"/>
      <c r="P15" s="115"/>
      <c r="Q15" s="118"/>
      <c r="R15" s="114"/>
    </row>
    <row r="16" spans="1:18" s="1" customFormat="1" ht="30" customHeight="1" thickBot="1" x14ac:dyDescent="0.25">
      <c r="A16" s="47">
        <v>4110</v>
      </c>
      <c r="B16" s="78" t="s">
        <v>215</v>
      </c>
      <c r="C16" s="9" t="s">
        <v>213</v>
      </c>
      <c r="D16" s="12">
        <f>D18+D19</f>
        <v>236329.80100000001</v>
      </c>
      <c r="E16" s="12">
        <f>E18+E19</f>
        <v>236329.80100000001</v>
      </c>
      <c r="F16" s="12"/>
      <c r="G16" s="12">
        <f>G18+G19</f>
        <v>254611</v>
      </c>
      <c r="H16" s="12">
        <f>H18+H19</f>
        <v>254611</v>
      </c>
      <c r="I16" s="12"/>
      <c r="J16" s="12">
        <f>K16</f>
        <v>273129.2</v>
      </c>
      <c r="K16" s="99">
        <f>K18+K19+K20</f>
        <v>273129.2</v>
      </c>
      <c r="L16" s="12"/>
      <c r="M16" s="123">
        <f t="shared" ref="M16" si="6">N16</f>
        <v>273129.2</v>
      </c>
      <c r="N16" s="134">
        <f t="shared" ref="N16" si="7">N18+N19+N20</f>
        <v>273129.2</v>
      </c>
      <c r="O16" s="123"/>
      <c r="P16" s="123">
        <f t="shared" ref="P16" si="8">Q16</f>
        <v>273129.2</v>
      </c>
      <c r="Q16" s="134">
        <f t="shared" ref="Q16" si="9">Q18+Q19+Q20</f>
        <v>273129.2</v>
      </c>
      <c r="R16" s="123"/>
    </row>
    <row r="17" spans="1:18" s="1" customFormat="1" ht="30" customHeight="1" thickBot="1" x14ac:dyDescent="0.25">
      <c r="A17" s="47"/>
      <c r="B17" s="76" t="s">
        <v>136</v>
      </c>
      <c r="C17" s="9"/>
      <c r="D17" s="12"/>
      <c r="E17" s="12"/>
      <c r="F17" s="9"/>
      <c r="G17" s="13"/>
      <c r="H17" s="13"/>
      <c r="I17" s="9"/>
      <c r="J17" s="13"/>
      <c r="K17" s="59"/>
      <c r="L17" s="9"/>
      <c r="M17" s="115"/>
      <c r="N17" s="118"/>
      <c r="O17" s="114"/>
      <c r="P17" s="115"/>
      <c r="Q17" s="118"/>
      <c r="R17" s="114"/>
    </row>
    <row r="18" spans="1:18" s="1" customFormat="1" ht="30" customHeight="1" thickBot="1" x14ac:dyDescent="0.25">
      <c r="A18" s="47">
        <v>4111</v>
      </c>
      <c r="B18" s="76" t="s">
        <v>216</v>
      </c>
      <c r="C18" s="9" t="s">
        <v>217</v>
      </c>
      <c r="D18" s="12">
        <f>E18</f>
        <v>185931.875</v>
      </c>
      <c r="E18" s="12">
        <v>185931.875</v>
      </c>
      <c r="F18" s="9" t="s">
        <v>18</v>
      </c>
      <c r="G18" s="12">
        <f>H18</f>
        <v>214611</v>
      </c>
      <c r="H18" s="13">
        <v>214611</v>
      </c>
      <c r="I18" s="9" t="s">
        <v>18</v>
      </c>
      <c r="J18" s="12">
        <f>K18</f>
        <v>247129.2</v>
      </c>
      <c r="K18" s="59">
        <v>247129.2</v>
      </c>
      <c r="L18" s="9" t="s">
        <v>18</v>
      </c>
      <c r="M18" s="123">
        <f t="shared" ref="M18" si="10">N18</f>
        <v>247129.2</v>
      </c>
      <c r="N18" s="118">
        <v>247129.2</v>
      </c>
      <c r="O18" s="114" t="s">
        <v>18</v>
      </c>
      <c r="P18" s="123">
        <f t="shared" ref="P18" si="11">Q18</f>
        <v>247129.2</v>
      </c>
      <c r="Q18" s="118">
        <v>247129.2</v>
      </c>
      <c r="R18" s="114" t="s">
        <v>18</v>
      </c>
    </row>
    <row r="19" spans="1:18" s="1" customFormat="1" ht="30" customHeight="1" thickBot="1" x14ac:dyDescent="0.25">
      <c r="A19" s="47">
        <v>4112</v>
      </c>
      <c r="B19" s="76" t="s">
        <v>218</v>
      </c>
      <c r="C19" s="9" t="s">
        <v>219</v>
      </c>
      <c r="D19" s="12">
        <f>E19</f>
        <v>50397.925999999999</v>
      </c>
      <c r="E19" s="12">
        <v>50397.925999999999</v>
      </c>
      <c r="F19" s="9" t="s">
        <v>18</v>
      </c>
      <c r="G19" s="79">
        <f>H19</f>
        <v>40000</v>
      </c>
      <c r="H19" s="79">
        <v>40000</v>
      </c>
      <c r="I19" s="16" t="s">
        <v>18</v>
      </c>
      <c r="J19" s="79">
        <f>K19</f>
        <v>25000</v>
      </c>
      <c r="K19" s="106">
        <v>25000</v>
      </c>
      <c r="L19" s="16" t="s">
        <v>18</v>
      </c>
      <c r="M19" s="79">
        <f t="shared" ref="M19" si="12">N19</f>
        <v>25000</v>
      </c>
      <c r="N19" s="106">
        <v>25000</v>
      </c>
      <c r="O19" s="16" t="s">
        <v>18</v>
      </c>
      <c r="P19" s="79">
        <f t="shared" ref="P19" si="13">Q19</f>
        <v>25000</v>
      </c>
      <c r="Q19" s="106">
        <v>25000</v>
      </c>
      <c r="R19" s="16" t="s">
        <v>18</v>
      </c>
    </row>
    <row r="20" spans="1:18" s="1" customFormat="1" ht="30" customHeight="1" thickBot="1" x14ac:dyDescent="0.25">
      <c r="A20" s="47">
        <v>4114</v>
      </c>
      <c r="B20" s="76" t="s">
        <v>220</v>
      </c>
      <c r="C20" s="9">
        <v>4115</v>
      </c>
      <c r="D20" s="12"/>
      <c r="E20" s="12"/>
      <c r="F20" s="9" t="s">
        <v>17</v>
      </c>
      <c r="G20" s="13"/>
      <c r="H20" s="13"/>
      <c r="I20" s="9" t="s">
        <v>17</v>
      </c>
      <c r="J20" s="13">
        <f>K20</f>
        <v>1000</v>
      </c>
      <c r="K20" s="59">
        <v>1000</v>
      </c>
      <c r="L20" s="9" t="s">
        <v>17</v>
      </c>
      <c r="M20" s="115">
        <f t="shared" ref="M20" si="14">N20</f>
        <v>1000</v>
      </c>
      <c r="N20" s="118">
        <v>1000</v>
      </c>
      <c r="O20" s="114" t="s">
        <v>17</v>
      </c>
      <c r="P20" s="115">
        <f t="shared" ref="P20" si="15">Q20</f>
        <v>1000</v>
      </c>
      <c r="Q20" s="118">
        <v>1000</v>
      </c>
      <c r="R20" s="114" t="s">
        <v>17</v>
      </c>
    </row>
    <row r="21" spans="1:18" s="1" customFormat="1" ht="30" customHeight="1" thickBot="1" x14ac:dyDescent="0.25">
      <c r="A21" s="49">
        <v>4120</v>
      </c>
      <c r="B21" s="80" t="s">
        <v>221</v>
      </c>
      <c r="C21" s="6" t="s">
        <v>17</v>
      </c>
      <c r="D21" s="14"/>
      <c r="E21" s="14"/>
      <c r="F21" s="6" t="s">
        <v>17</v>
      </c>
      <c r="G21" s="8"/>
      <c r="H21" s="8"/>
      <c r="I21" s="6" t="s">
        <v>17</v>
      </c>
      <c r="J21" s="8"/>
      <c r="K21" s="64"/>
      <c r="L21" s="6" t="s">
        <v>17</v>
      </c>
      <c r="M21" s="120"/>
      <c r="N21" s="121"/>
      <c r="O21" s="119" t="s">
        <v>17</v>
      </c>
      <c r="P21" s="120"/>
      <c r="Q21" s="121"/>
      <c r="R21" s="119" t="s">
        <v>17</v>
      </c>
    </row>
    <row r="22" spans="1:18" s="1" customFormat="1" ht="30" customHeight="1" thickBot="1" x14ac:dyDescent="0.25">
      <c r="A22" s="49">
        <v>4121</v>
      </c>
      <c r="B22" s="76" t="s">
        <v>222</v>
      </c>
      <c r="C22" s="6">
        <v>4121</v>
      </c>
      <c r="D22" s="14"/>
      <c r="E22" s="14"/>
      <c r="F22" s="6" t="s">
        <v>17</v>
      </c>
      <c r="G22" s="8"/>
      <c r="H22" s="8"/>
      <c r="I22" s="6" t="s">
        <v>17</v>
      </c>
      <c r="J22" s="8"/>
      <c r="K22" s="64"/>
      <c r="L22" s="6" t="s">
        <v>17</v>
      </c>
      <c r="M22" s="120"/>
      <c r="N22" s="121"/>
      <c r="O22" s="119" t="s">
        <v>17</v>
      </c>
      <c r="P22" s="120"/>
      <c r="Q22" s="121"/>
      <c r="R22" s="119" t="s">
        <v>17</v>
      </c>
    </row>
    <row r="23" spans="1:18" s="1" customFormat="1" ht="30" customHeight="1" thickBot="1" x14ac:dyDescent="0.25">
      <c r="A23" s="47">
        <v>4200</v>
      </c>
      <c r="B23" s="78" t="s">
        <v>223</v>
      </c>
      <c r="C23" s="9" t="s">
        <v>213</v>
      </c>
      <c r="D23" s="14">
        <f>D25+D34+D39+D49+D52+D56</f>
        <v>239485.23800000001</v>
      </c>
      <c r="E23" s="14">
        <f>E25+E34+E39+E49+E52+E56</f>
        <v>239485.23800000001</v>
      </c>
      <c r="F23" s="6" t="s">
        <v>18</v>
      </c>
      <c r="G23" s="14">
        <f>G25+G34+G39+G49+G52+G56</f>
        <v>302044.79000000004</v>
      </c>
      <c r="H23" s="14">
        <f>H25+H34+H39+H49+H52+H56</f>
        <v>302044.79000000004</v>
      </c>
      <c r="I23" s="6" t="s">
        <v>18</v>
      </c>
      <c r="J23" s="14">
        <f>J25+J34+J39+J49+J52+J56</f>
        <v>239404</v>
      </c>
      <c r="K23" s="98">
        <f>K25+K34+K39+K49+K52+K56</f>
        <v>269404</v>
      </c>
      <c r="L23" s="6" t="s">
        <v>18</v>
      </c>
      <c r="M23" s="124">
        <f t="shared" ref="M23:N23" si="16">M25+M34+M39+M49+M52+M56</f>
        <v>239404</v>
      </c>
      <c r="N23" s="128">
        <f t="shared" si="16"/>
        <v>264404</v>
      </c>
      <c r="O23" s="119" t="s">
        <v>18</v>
      </c>
      <c r="P23" s="124">
        <f t="shared" ref="P23:Q23" si="17">P25+P34+P39+P49+P52+P56</f>
        <v>239404</v>
      </c>
      <c r="Q23" s="128">
        <f t="shared" si="17"/>
        <v>264404</v>
      </c>
      <c r="R23" s="119" t="s">
        <v>18</v>
      </c>
    </row>
    <row r="24" spans="1:18" s="1" customFormat="1" ht="30" customHeight="1" thickBot="1" x14ac:dyDescent="0.25">
      <c r="A24" s="47"/>
      <c r="B24" s="76" t="s">
        <v>12</v>
      </c>
      <c r="C24" s="9"/>
      <c r="D24" s="12"/>
      <c r="E24" s="12"/>
      <c r="F24" s="9"/>
      <c r="G24" s="13"/>
      <c r="H24" s="13"/>
      <c r="I24" s="9"/>
      <c r="J24" s="13"/>
      <c r="K24" s="59"/>
      <c r="L24" s="9"/>
      <c r="M24" s="115"/>
      <c r="N24" s="118"/>
      <c r="O24" s="114"/>
      <c r="P24" s="115"/>
      <c r="Q24" s="118"/>
      <c r="R24" s="114"/>
    </row>
    <row r="25" spans="1:18" s="1" customFormat="1" ht="30" customHeight="1" thickBot="1" x14ac:dyDescent="0.25">
      <c r="A25" s="47">
        <v>4210</v>
      </c>
      <c r="B25" s="80" t="s">
        <v>224</v>
      </c>
      <c r="C25" s="9" t="s">
        <v>213</v>
      </c>
      <c r="D25" s="14">
        <f>D27+D28+D29+D30+D31+D32+D33</f>
        <v>181593.73</v>
      </c>
      <c r="E25" s="14">
        <f>E27+E28+E29+E30+E31+E32+E33</f>
        <v>181593.73</v>
      </c>
      <c r="F25" s="6" t="s">
        <v>18</v>
      </c>
      <c r="G25" s="14">
        <f>G27+G28+G29+G30+G31+G32+G33</f>
        <v>205297.39</v>
      </c>
      <c r="H25" s="8">
        <v>205297.39</v>
      </c>
      <c r="I25" s="6" t="s">
        <v>17</v>
      </c>
      <c r="J25" s="14">
        <f>J27+J28+J29+J30+J31+J32+J33</f>
        <v>199120</v>
      </c>
      <c r="K25" s="124">
        <f>K27+K28+K29+K30+K31+K32+K33</f>
        <v>199120</v>
      </c>
      <c r="L25" s="6" t="s">
        <v>17</v>
      </c>
      <c r="M25" s="124">
        <f t="shared" ref="M25:N25" si="18">M27+M28+M29+M30+M31+M32+M33</f>
        <v>199120</v>
      </c>
      <c r="N25" s="124">
        <f t="shared" si="18"/>
        <v>199120</v>
      </c>
      <c r="O25" s="119" t="s">
        <v>17</v>
      </c>
      <c r="P25" s="124">
        <f t="shared" ref="P25:Q25" si="19">P27+P28+P29+P30+P31+P32+P33</f>
        <v>199120</v>
      </c>
      <c r="Q25" s="124">
        <f t="shared" si="19"/>
        <v>199120</v>
      </c>
      <c r="R25" s="119" t="s">
        <v>17</v>
      </c>
    </row>
    <row r="26" spans="1:18" s="1" customFormat="1" ht="30" customHeight="1" thickBot="1" x14ac:dyDescent="0.25">
      <c r="A26" s="47"/>
      <c r="B26" s="76" t="s">
        <v>136</v>
      </c>
      <c r="C26" s="9"/>
      <c r="D26" s="14"/>
      <c r="E26" s="14"/>
      <c r="F26" s="6"/>
      <c r="G26" s="8"/>
      <c r="H26" s="8"/>
      <c r="I26" s="6"/>
      <c r="J26" s="8"/>
      <c r="K26" s="64"/>
      <c r="L26" s="6"/>
      <c r="M26" s="120"/>
      <c r="N26" s="121"/>
      <c r="O26" s="119"/>
      <c r="P26" s="120"/>
      <c r="Q26" s="121"/>
      <c r="R26" s="119"/>
    </row>
    <row r="27" spans="1:18" s="1" customFormat="1" ht="30" customHeight="1" thickBot="1" x14ac:dyDescent="0.25">
      <c r="A27" s="47">
        <v>4211</v>
      </c>
      <c r="B27" s="81" t="s">
        <v>601</v>
      </c>
      <c r="C27" s="9">
        <v>4211</v>
      </c>
      <c r="D27" s="12">
        <f t="shared" ref="D27:D33" si="20">E27</f>
        <v>0</v>
      </c>
      <c r="E27" s="12">
        <v>0</v>
      </c>
      <c r="F27" s="6" t="s">
        <v>17</v>
      </c>
      <c r="G27" s="12">
        <f t="shared" ref="G27:G33" si="21">H27</f>
        <v>0</v>
      </c>
      <c r="H27" s="8"/>
      <c r="I27" s="6" t="s">
        <v>17</v>
      </c>
      <c r="J27" s="12">
        <f t="shared" ref="J27:J32" si="22">K27</f>
        <v>0</v>
      </c>
      <c r="K27" s="64"/>
      <c r="L27" s="6" t="s">
        <v>17</v>
      </c>
      <c r="M27" s="123">
        <f t="shared" ref="M27" si="23">N27</f>
        <v>0</v>
      </c>
      <c r="N27" s="121"/>
      <c r="O27" s="119" t="s">
        <v>17</v>
      </c>
      <c r="P27" s="123">
        <f t="shared" ref="P27" si="24">Q27</f>
        <v>0</v>
      </c>
      <c r="Q27" s="121"/>
      <c r="R27" s="119" t="s">
        <v>17</v>
      </c>
    </row>
    <row r="28" spans="1:18" s="1" customFormat="1" ht="30" customHeight="1" thickBot="1" x14ac:dyDescent="0.25">
      <c r="A28" s="47">
        <v>4212</v>
      </c>
      <c r="B28" s="76" t="s">
        <v>225</v>
      </c>
      <c r="C28" s="9" t="s">
        <v>226</v>
      </c>
      <c r="D28" s="12">
        <f t="shared" si="20"/>
        <v>22842.825000000001</v>
      </c>
      <c r="E28" s="12">
        <v>22842.825000000001</v>
      </c>
      <c r="F28" s="9" t="s">
        <v>18</v>
      </c>
      <c r="G28" s="12">
        <f t="shared" si="21"/>
        <v>23100</v>
      </c>
      <c r="H28" s="13">
        <v>23100</v>
      </c>
      <c r="I28" s="9" t="s">
        <v>18</v>
      </c>
      <c r="J28" s="12">
        <f t="shared" si="22"/>
        <v>23100</v>
      </c>
      <c r="K28" s="59">
        <v>23100</v>
      </c>
      <c r="L28" s="9" t="s">
        <v>18</v>
      </c>
      <c r="M28" s="123">
        <f t="shared" ref="M28" si="25">N28</f>
        <v>23100</v>
      </c>
      <c r="N28" s="118">
        <v>23100</v>
      </c>
      <c r="O28" s="114" t="s">
        <v>18</v>
      </c>
      <c r="P28" s="123">
        <f t="shared" ref="P28" si="26">Q28</f>
        <v>23100</v>
      </c>
      <c r="Q28" s="118">
        <v>23100</v>
      </c>
      <c r="R28" s="114" t="s">
        <v>18</v>
      </c>
    </row>
    <row r="29" spans="1:18" s="1" customFormat="1" ht="30" customHeight="1" thickBot="1" x14ac:dyDescent="0.25">
      <c r="A29" s="47">
        <v>4213</v>
      </c>
      <c r="B29" s="76" t="s">
        <v>227</v>
      </c>
      <c r="C29" s="9" t="s">
        <v>228</v>
      </c>
      <c r="D29" s="12">
        <f t="shared" si="20"/>
        <v>155164.63399999999</v>
      </c>
      <c r="E29" s="12">
        <v>155164.63399999999</v>
      </c>
      <c r="F29" s="9" t="s">
        <v>18</v>
      </c>
      <c r="G29" s="12">
        <f t="shared" si="21"/>
        <v>177702.39</v>
      </c>
      <c r="H29" s="13">
        <v>177702.39</v>
      </c>
      <c r="I29" s="9" t="s">
        <v>18</v>
      </c>
      <c r="J29" s="12">
        <f t="shared" si="22"/>
        <v>172120</v>
      </c>
      <c r="K29" s="59">
        <v>172120</v>
      </c>
      <c r="L29" s="9" t="s">
        <v>18</v>
      </c>
      <c r="M29" s="123">
        <f t="shared" ref="M29" si="27">N29</f>
        <v>172120</v>
      </c>
      <c r="N29" s="118">
        <v>172120</v>
      </c>
      <c r="O29" s="114" t="s">
        <v>18</v>
      </c>
      <c r="P29" s="123">
        <f t="shared" ref="P29" si="28">Q29</f>
        <v>172120</v>
      </c>
      <c r="Q29" s="118">
        <v>172120</v>
      </c>
      <c r="R29" s="114" t="s">
        <v>18</v>
      </c>
    </row>
    <row r="30" spans="1:18" s="1" customFormat="1" ht="30" customHeight="1" thickBot="1" x14ac:dyDescent="0.25">
      <c r="A30" s="47">
        <v>4214</v>
      </c>
      <c r="B30" s="76" t="s">
        <v>229</v>
      </c>
      <c r="C30" s="9" t="s">
        <v>230</v>
      </c>
      <c r="D30" s="12">
        <f t="shared" si="20"/>
        <v>1793.271</v>
      </c>
      <c r="E30" s="12">
        <v>1793.271</v>
      </c>
      <c r="F30" s="9" t="s">
        <v>18</v>
      </c>
      <c r="G30" s="12">
        <f t="shared" si="21"/>
        <v>2200</v>
      </c>
      <c r="H30" s="13">
        <v>2200</v>
      </c>
      <c r="I30" s="9" t="s">
        <v>18</v>
      </c>
      <c r="J30" s="12">
        <f t="shared" si="22"/>
        <v>2200</v>
      </c>
      <c r="K30" s="59">
        <v>2200</v>
      </c>
      <c r="L30" s="9" t="s">
        <v>18</v>
      </c>
      <c r="M30" s="123">
        <f t="shared" ref="M30" si="29">N30</f>
        <v>2200</v>
      </c>
      <c r="N30" s="118">
        <v>2200</v>
      </c>
      <c r="O30" s="114" t="s">
        <v>18</v>
      </c>
      <c r="P30" s="123">
        <f t="shared" ref="P30" si="30">Q30</f>
        <v>2200</v>
      </c>
      <c r="Q30" s="118">
        <v>2200</v>
      </c>
      <c r="R30" s="114" t="s">
        <v>18</v>
      </c>
    </row>
    <row r="31" spans="1:18" s="1" customFormat="1" ht="30" customHeight="1" thickBot="1" x14ac:dyDescent="0.25">
      <c r="A31" s="47">
        <v>4215</v>
      </c>
      <c r="B31" s="76" t="s">
        <v>231</v>
      </c>
      <c r="C31" s="9" t="s">
        <v>232</v>
      </c>
      <c r="D31" s="12">
        <f t="shared" si="20"/>
        <v>122</v>
      </c>
      <c r="E31" s="12">
        <v>122</v>
      </c>
      <c r="F31" s="9" t="s">
        <v>18</v>
      </c>
      <c r="G31" s="12">
        <f t="shared" si="21"/>
        <v>150</v>
      </c>
      <c r="H31" s="13">
        <v>150</v>
      </c>
      <c r="I31" s="9" t="s">
        <v>18</v>
      </c>
      <c r="J31" s="12">
        <f t="shared" si="22"/>
        <v>200</v>
      </c>
      <c r="K31" s="59">
        <v>200</v>
      </c>
      <c r="L31" s="9" t="s">
        <v>18</v>
      </c>
      <c r="M31" s="123">
        <f t="shared" ref="M31" si="31">N31</f>
        <v>200</v>
      </c>
      <c r="N31" s="118">
        <v>200</v>
      </c>
      <c r="O31" s="114" t="s">
        <v>18</v>
      </c>
      <c r="P31" s="123">
        <f t="shared" ref="P31" si="32">Q31</f>
        <v>200</v>
      </c>
      <c r="Q31" s="118">
        <v>200</v>
      </c>
      <c r="R31" s="114" t="s">
        <v>18</v>
      </c>
    </row>
    <row r="32" spans="1:18" s="1" customFormat="1" ht="30" customHeight="1" thickBot="1" x14ac:dyDescent="0.25">
      <c r="A32" s="47">
        <v>4216</v>
      </c>
      <c r="B32" s="76" t="s">
        <v>233</v>
      </c>
      <c r="C32" s="9" t="s">
        <v>234</v>
      </c>
      <c r="D32" s="12">
        <f t="shared" si="20"/>
        <v>1671</v>
      </c>
      <c r="E32" s="12">
        <v>1671</v>
      </c>
      <c r="F32" s="9" t="s">
        <v>18</v>
      </c>
      <c r="G32" s="12">
        <f t="shared" si="21"/>
        <v>2145</v>
      </c>
      <c r="H32" s="13">
        <v>2145</v>
      </c>
      <c r="I32" s="9" t="s">
        <v>18</v>
      </c>
      <c r="J32" s="12">
        <f t="shared" si="22"/>
        <v>1500</v>
      </c>
      <c r="K32" s="59">
        <v>1500</v>
      </c>
      <c r="L32" s="9" t="s">
        <v>18</v>
      </c>
      <c r="M32" s="123">
        <f t="shared" ref="M32" si="33">N32</f>
        <v>1500</v>
      </c>
      <c r="N32" s="118">
        <v>1500</v>
      </c>
      <c r="O32" s="114" t="s">
        <v>18</v>
      </c>
      <c r="P32" s="123">
        <f t="shared" ref="P32" si="34">Q32</f>
        <v>1500</v>
      </c>
      <c r="Q32" s="118">
        <v>1500</v>
      </c>
      <c r="R32" s="114" t="s">
        <v>18</v>
      </c>
    </row>
    <row r="33" spans="1:18" s="1" customFormat="1" ht="30" customHeight="1" thickBot="1" x14ac:dyDescent="0.25">
      <c r="A33" s="47">
        <v>4217</v>
      </c>
      <c r="B33" s="76" t="s">
        <v>235</v>
      </c>
      <c r="C33" s="9">
        <v>4217</v>
      </c>
      <c r="D33" s="12">
        <f t="shared" si="20"/>
        <v>0</v>
      </c>
      <c r="E33" s="12">
        <v>0</v>
      </c>
      <c r="F33" s="9" t="s">
        <v>17</v>
      </c>
      <c r="G33" s="12">
        <f t="shared" si="21"/>
        <v>0</v>
      </c>
      <c r="H33" s="13"/>
      <c r="I33" s="9" t="s">
        <v>17</v>
      </c>
      <c r="J33" s="12"/>
      <c r="K33" s="59"/>
      <c r="L33" s="9" t="s">
        <v>17</v>
      </c>
      <c r="M33" s="123"/>
      <c r="N33" s="118"/>
      <c r="O33" s="114" t="s">
        <v>17</v>
      </c>
      <c r="P33" s="123"/>
      <c r="Q33" s="118"/>
      <c r="R33" s="114" t="s">
        <v>17</v>
      </c>
    </row>
    <row r="34" spans="1:18" s="51" customFormat="1" ht="30" customHeight="1" thickBot="1" x14ac:dyDescent="0.25">
      <c r="A34" s="49">
        <v>4220</v>
      </c>
      <c r="B34" s="78" t="s">
        <v>236</v>
      </c>
      <c r="C34" s="6" t="s">
        <v>213</v>
      </c>
      <c r="D34" s="14">
        <f t="shared" ref="D34:L34" si="35">D36</f>
        <v>37.200000000000003</v>
      </c>
      <c r="E34" s="14">
        <f t="shared" si="35"/>
        <v>37.200000000000003</v>
      </c>
      <c r="F34" s="14" t="str">
        <f t="shared" si="35"/>
        <v>X </v>
      </c>
      <c r="G34" s="14">
        <f t="shared" si="35"/>
        <v>500</v>
      </c>
      <c r="H34" s="14">
        <f t="shared" si="35"/>
        <v>500</v>
      </c>
      <c r="I34" s="14" t="str">
        <f t="shared" si="35"/>
        <v>X </v>
      </c>
      <c r="J34" s="14">
        <f t="shared" si="35"/>
        <v>500</v>
      </c>
      <c r="K34" s="98">
        <f t="shared" si="35"/>
        <v>500</v>
      </c>
      <c r="L34" s="14" t="str">
        <f t="shared" si="35"/>
        <v>X </v>
      </c>
      <c r="M34" s="124">
        <f t="shared" ref="M34:R34" si="36">M36</f>
        <v>500</v>
      </c>
      <c r="N34" s="128">
        <f t="shared" si="36"/>
        <v>500</v>
      </c>
      <c r="O34" s="124" t="str">
        <f t="shared" si="36"/>
        <v>X </v>
      </c>
      <c r="P34" s="124">
        <f t="shared" si="36"/>
        <v>500</v>
      </c>
      <c r="Q34" s="128">
        <f t="shared" si="36"/>
        <v>500</v>
      </c>
      <c r="R34" s="124" t="str">
        <f t="shared" si="36"/>
        <v>X </v>
      </c>
    </row>
    <row r="35" spans="1:18" s="1" customFormat="1" ht="30" customHeight="1" thickBot="1" x14ac:dyDescent="0.25">
      <c r="A35" s="47"/>
      <c r="B35" s="76" t="s">
        <v>136</v>
      </c>
      <c r="C35" s="9"/>
      <c r="D35" s="12"/>
      <c r="E35" s="12"/>
      <c r="F35" s="9"/>
      <c r="G35" s="13"/>
      <c r="H35" s="13"/>
      <c r="I35" s="9"/>
      <c r="J35" s="13"/>
      <c r="K35" s="59"/>
      <c r="L35" s="9"/>
      <c r="M35" s="115"/>
      <c r="N35" s="118"/>
      <c r="O35" s="114"/>
      <c r="P35" s="115"/>
      <c r="Q35" s="118"/>
      <c r="R35" s="114"/>
    </row>
    <row r="36" spans="1:18" s="1" customFormat="1" ht="30" customHeight="1" thickBot="1" x14ac:dyDescent="0.25">
      <c r="A36" s="47">
        <v>4221</v>
      </c>
      <c r="B36" s="76" t="s">
        <v>237</v>
      </c>
      <c r="C36" s="9" t="s">
        <v>238</v>
      </c>
      <c r="D36" s="12">
        <f>E36</f>
        <v>37.200000000000003</v>
      </c>
      <c r="E36" s="12">
        <v>37.200000000000003</v>
      </c>
      <c r="F36" s="6" t="s">
        <v>18</v>
      </c>
      <c r="G36" s="8">
        <f>H36</f>
        <v>500</v>
      </c>
      <c r="H36" s="8">
        <v>500</v>
      </c>
      <c r="I36" s="6" t="s">
        <v>18</v>
      </c>
      <c r="J36" s="8">
        <f>K36</f>
        <v>500</v>
      </c>
      <c r="K36" s="64">
        <v>500</v>
      </c>
      <c r="L36" s="6" t="s">
        <v>18</v>
      </c>
      <c r="M36" s="120">
        <f t="shared" ref="M36" si="37">N36</f>
        <v>500</v>
      </c>
      <c r="N36" s="121">
        <v>500</v>
      </c>
      <c r="O36" s="119" t="s">
        <v>18</v>
      </c>
      <c r="P36" s="120">
        <f t="shared" ref="P36" si="38">Q36</f>
        <v>500</v>
      </c>
      <c r="Q36" s="121">
        <v>500</v>
      </c>
      <c r="R36" s="119" t="s">
        <v>18</v>
      </c>
    </row>
    <row r="37" spans="1:18" s="1" customFormat="1" ht="30" customHeight="1" thickBot="1" x14ac:dyDescent="0.25">
      <c r="A37" s="47">
        <v>4222</v>
      </c>
      <c r="B37" s="76" t="s">
        <v>239</v>
      </c>
      <c r="C37" s="9" t="s">
        <v>240</v>
      </c>
      <c r="D37" s="12"/>
      <c r="E37" s="12"/>
      <c r="F37" s="9" t="s">
        <v>18</v>
      </c>
      <c r="G37" s="13"/>
      <c r="H37" s="13"/>
      <c r="I37" s="9" t="s">
        <v>18</v>
      </c>
      <c r="J37" s="13"/>
      <c r="K37" s="59"/>
      <c r="L37" s="9" t="s">
        <v>18</v>
      </c>
      <c r="M37" s="115"/>
      <c r="N37" s="118"/>
      <c r="O37" s="114" t="s">
        <v>18</v>
      </c>
      <c r="P37" s="115"/>
      <c r="Q37" s="118"/>
      <c r="R37" s="114" t="s">
        <v>18</v>
      </c>
    </row>
    <row r="38" spans="1:18" s="1" customFormat="1" ht="30" customHeight="1" thickBot="1" x14ac:dyDescent="0.25">
      <c r="A38" s="47">
        <v>4223</v>
      </c>
      <c r="B38" s="76" t="s">
        <v>241</v>
      </c>
      <c r="C38" s="9">
        <v>4229</v>
      </c>
      <c r="D38" s="12"/>
      <c r="E38" s="12"/>
      <c r="F38" s="9" t="s">
        <v>17</v>
      </c>
      <c r="G38" s="13"/>
      <c r="H38" s="13"/>
      <c r="I38" s="9" t="s">
        <v>17</v>
      </c>
      <c r="J38" s="13"/>
      <c r="K38" s="59"/>
      <c r="L38" s="9" t="s">
        <v>17</v>
      </c>
      <c r="M38" s="115"/>
      <c r="N38" s="118"/>
      <c r="O38" s="114" t="s">
        <v>17</v>
      </c>
      <c r="P38" s="115"/>
      <c r="Q38" s="118"/>
      <c r="R38" s="114" t="s">
        <v>17</v>
      </c>
    </row>
    <row r="39" spans="1:18" s="1" customFormat="1" ht="30" customHeight="1" thickBot="1" x14ac:dyDescent="0.25">
      <c r="A39" s="47">
        <v>4230</v>
      </c>
      <c r="B39" s="80" t="s">
        <v>242</v>
      </c>
      <c r="C39" s="9" t="s">
        <v>213</v>
      </c>
      <c r="D39" s="14">
        <f>D41+D42+D43+D44+D45+D46+D47+D48</f>
        <v>3502.65</v>
      </c>
      <c r="E39" s="14">
        <f>E41+E42+E43+E44+E45+E46+E47+E48</f>
        <v>3502.65</v>
      </c>
      <c r="F39" s="14"/>
      <c r="G39" s="14">
        <f>G41+G42+G43+G44+G45+G46+G47+G48</f>
        <v>12037.4</v>
      </c>
      <c r="H39" s="14">
        <f>H41+H42+H43+H44+H45+H46+H47+H48</f>
        <v>12037.4</v>
      </c>
      <c r="I39" s="14"/>
      <c r="J39" s="14">
        <f>J41+J42+J43+J44+J45+J46+J47+J48</f>
        <v>9304</v>
      </c>
      <c r="K39" s="98">
        <f>K41+K42+K43+K44+K45+K46+K47+K48</f>
        <v>9304</v>
      </c>
      <c r="L39" s="14"/>
      <c r="M39" s="124">
        <f t="shared" ref="M39:N39" si="39">M41+M42+M43+M44+M45+M46+M47+M48</f>
        <v>9304</v>
      </c>
      <c r="N39" s="128">
        <f t="shared" si="39"/>
        <v>9304</v>
      </c>
      <c r="O39" s="124"/>
      <c r="P39" s="124">
        <f t="shared" ref="P39:Q39" si="40">P41+P42+P43+P44+P45+P46+P47+P48</f>
        <v>9304</v>
      </c>
      <c r="Q39" s="128">
        <f t="shared" si="40"/>
        <v>9304</v>
      </c>
      <c r="R39" s="124"/>
    </row>
    <row r="40" spans="1:18" s="1" customFormat="1" ht="30" customHeight="1" thickBot="1" x14ac:dyDescent="0.25">
      <c r="A40" s="47"/>
      <c r="B40" s="76" t="s">
        <v>136</v>
      </c>
      <c r="C40" s="9"/>
      <c r="D40" s="12"/>
      <c r="E40" s="12"/>
      <c r="F40" s="9"/>
      <c r="G40" s="13"/>
      <c r="H40" s="13"/>
      <c r="I40" s="9"/>
      <c r="J40" s="13"/>
      <c r="K40" s="59"/>
      <c r="L40" s="9"/>
      <c r="M40" s="115"/>
      <c r="N40" s="118"/>
      <c r="O40" s="114"/>
      <c r="P40" s="115"/>
      <c r="Q40" s="118"/>
      <c r="R40" s="114"/>
    </row>
    <row r="41" spans="1:18" s="1" customFormat="1" ht="30" customHeight="1" thickBot="1" x14ac:dyDescent="0.25">
      <c r="A41" s="47">
        <v>4231</v>
      </c>
      <c r="B41" s="76" t="s">
        <v>243</v>
      </c>
      <c r="C41" s="9" t="s">
        <v>244</v>
      </c>
      <c r="D41" s="12">
        <f t="shared" ref="D41:D48" si="41">E41</f>
        <v>0</v>
      </c>
      <c r="E41" s="12"/>
      <c r="F41" s="9" t="s">
        <v>17</v>
      </c>
      <c r="G41" s="12">
        <f t="shared" ref="G41:G48" si="42">H41</f>
        <v>0</v>
      </c>
      <c r="H41" s="13"/>
      <c r="I41" s="9" t="s">
        <v>17</v>
      </c>
      <c r="J41" s="12"/>
      <c r="K41" s="59"/>
      <c r="L41" s="9" t="s">
        <v>17</v>
      </c>
      <c r="M41" s="123"/>
      <c r="N41" s="118"/>
      <c r="O41" s="114" t="s">
        <v>17</v>
      </c>
      <c r="P41" s="123"/>
      <c r="Q41" s="118"/>
      <c r="R41" s="114" t="s">
        <v>17</v>
      </c>
    </row>
    <row r="42" spans="1:18" s="1" customFormat="1" ht="30" customHeight="1" thickBot="1" x14ac:dyDescent="0.25">
      <c r="A42" s="47">
        <v>4232</v>
      </c>
      <c r="B42" s="76" t="s">
        <v>245</v>
      </c>
      <c r="C42" s="9" t="s">
        <v>246</v>
      </c>
      <c r="D42" s="12">
        <f t="shared" si="41"/>
        <v>302.39999999999998</v>
      </c>
      <c r="E42" s="12">
        <v>302.39999999999998</v>
      </c>
      <c r="F42" s="9" t="s">
        <v>18</v>
      </c>
      <c r="G42" s="12">
        <f t="shared" si="42"/>
        <v>302.39999999999998</v>
      </c>
      <c r="H42" s="13">
        <v>302.39999999999998</v>
      </c>
      <c r="I42" s="6" t="s">
        <v>18</v>
      </c>
      <c r="J42" s="12"/>
      <c r="K42" s="59"/>
      <c r="L42" s="6" t="s">
        <v>18</v>
      </c>
      <c r="M42" s="123"/>
      <c r="N42" s="118"/>
      <c r="O42" s="119" t="s">
        <v>18</v>
      </c>
      <c r="P42" s="123"/>
      <c r="Q42" s="118"/>
      <c r="R42" s="119" t="s">
        <v>18</v>
      </c>
    </row>
    <row r="43" spans="1:18" s="1" customFormat="1" ht="30" customHeight="1" thickBot="1" x14ac:dyDescent="0.25">
      <c r="A43" s="47">
        <v>4233</v>
      </c>
      <c r="B43" s="76" t="s">
        <v>247</v>
      </c>
      <c r="C43" s="9" t="s">
        <v>248</v>
      </c>
      <c r="D43" s="12">
        <f t="shared" si="41"/>
        <v>0</v>
      </c>
      <c r="E43" s="12"/>
      <c r="F43" s="9" t="s">
        <v>17</v>
      </c>
      <c r="G43" s="12">
        <f t="shared" si="42"/>
        <v>0</v>
      </c>
      <c r="H43" s="13"/>
      <c r="I43" s="9" t="s">
        <v>18</v>
      </c>
      <c r="J43" s="12"/>
      <c r="K43" s="59"/>
      <c r="L43" s="9" t="s">
        <v>18</v>
      </c>
      <c r="M43" s="123"/>
      <c r="N43" s="118"/>
      <c r="O43" s="114" t="s">
        <v>18</v>
      </c>
      <c r="P43" s="123"/>
      <c r="Q43" s="118"/>
      <c r="R43" s="114" t="s">
        <v>18</v>
      </c>
    </row>
    <row r="44" spans="1:18" s="1" customFormat="1" ht="30" customHeight="1" thickBot="1" x14ac:dyDescent="0.25">
      <c r="A44" s="47">
        <v>4234</v>
      </c>
      <c r="B44" s="76" t="s">
        <v>249</v>
      </c>
      <c r="C44" s="9" t="s">
        <v>250</v>
      </c>
      <c r="D44" s="12">
        <f t="shared" si="41"/>
        <v>453.75</v>
      </c>
      <c r="E44" s="12">
        <v>453.75</v>
      </c>
      <c r="F44" s="9" t="s">
        <v>18</v>
      </c>
      <c r="G44" s="12">
        <f t="shared" si="42"/>
        <v>1835</v>
      </c>
      <c r="H44" s="13">
        <v>1835</v>
      </c>
      <c r="I44" s="9" t="s">
        <v>18</v>
      </c>
      <c r="J44" s="12">
        <f>K44</f>
        <v>1704</v>
      </c>
      <c r="K44" s="59">
        <v>1704</v>
      </c>
      <c r="L44" s="9" t="s">
        <v>18</v>
      </c>
      <c r="M44" s="123">
        <f t="shared" ref="M44" si="43">N44</f>
        <v>1704</v>
      </c>
      <c r="N44" s="118">
        <v>1704</v>
      </c>
      <c r="O44" s="114" t="s">
        <v>18</v>
      </c>
      <c r="P44" s="123">
        <f t="shared" ref="P44" si="44">Q44</f>
        <v>1704</v>
      </c>
      <c r="Q44" s="118">
        <v>1704</v>
      </c>
      <c r="R44" s="114" t="s">
        <v>18</v>
      </c>
    </row>
    <row r="45" spans="1:18" s="1" customFormat="1" ht="30" customHeight="1" thickBot="1" x14ac:dyDescent="0.25">
      <c r="A45" s="47">
        <v>4235</v>
      </c>
      <c r="B45" s="76" t="s">
        <v>251</v>
      </c>
      <c r="C45" s="9" t="s">
        <v>252</v>
      </c>
      <c r="D45" s="14">
        <f t="shared" si="41"/>
        <v>0</v>
      </c>
      <c r="E45" s="14"/>
      <c r="F45" s="6" t="s">
        <v>18</v>
      </c>
      <c r="G45" s="14">
        <f t="shared" si="42"/>
        <v>0</v>
      </c>
      <c r="H45" s="8"/>
      <c r="I45" s="6" t="s">
        <v>18</v>
      </c>
      <c r="J45" s="14"/>
      <c r="K45" s="64"/>
      <c r="L45" s="6" t="s">
        <v>18</v>
      </c>
      <c r="M45" s="124"/>
      <c r="N45" s="121"/>
      <c r="O45" s="119" t="s">
        <v>18</v>
      </c>
      <c r="P45" s="124"/>
      <c r="Q45" s="121"/>
      <c r="R45" s="119" t="s">
        <v>18</v>
      </c>
    </row>
    <row r="46" spans="1:18" s="1" customFormat="1" ht="30" customHeight="1" thickBot="1" x14ac:dyDescent="0.25">
      <c r="A46" s="47">
        <v>4236</v>
      </c>
      <c r="B46" s="76" t="s">
        <v>253</v>
      </c>
      <c r="C46" s="9"/>
      <c r="D46" s="14">
        <f t="shared" si="41"/>
        <v>0</v>
      </c>
      <c r="E46" s="14"/>
      <c r="F46" s="6" t="s">
        <v>17</v>
      </c>
      <c r="G46" s="14">
        <f t="shared" si="42"/>
        <v>0</v>
      </c>
      <c r="H46" s="8"/>
      <c r="I46" s="6" t="s">
        <v>17</v>
      </c>
      <c r="J46" s="14"/>
      <c r="K46" s="64"/>
      <c r="L46" s="6" t="s">
        <v>17</v>
      </c>
      <c r="M46" s="124"/>
      <c r="N46" s="121"/>
      <c r="O46" s="119" t="s">
        <v>17</v>
      </c>
      <c r="P46" s="124"/>
      <c r="Q46" s="121"/>
      <c r="R46" s="119" t="s">
        <v>17</v>
      </c>
    </row>
    <row r="47" spans="1:18" s="1" customFormat="1" ht="30" customHeight="1" thickBot="1" x14ac:dyDescent="0.25">
      <c r="A47" s="47">
        <v>4237</v>
      </c>
      <c r="B47" s="76" t="s">
        <v>254</v>
      </c>
      <c r="C47" s="9" t="s">
        <v>255</v>
      </c>
      <c r="D47" s="12">
        <f t="shared" si="41"/>
        <v>0</v>
      </c>
      <c r="E47" s="12"/>
      <c r="F47" s="9" t="s">
        <v>18</v>
      </c>
      <c r="G47" s="12">
        <f t="shared" si="42"/>
        <v>500</v>
      </c>
      <c r="H47" s="13">
        <v>500</v>
      </c>
      <c r="I47" s="9" t="s">
        <v>18</v>
      </c>
      <c r="J47" s="12"/>
      <c r="K47" s="59"/>
      <c r="L47" s="9" t="s">
        <v>18</v>
      </c>
      <c r="M47" s="123"/>
      <c r="N47" s="118"/>
      <c r="O47" s="114" t="s">
        <v>18</v>
      </c>
      <c r="P47" s="123"/>
      <c r="Q47" s="118"/>
      <c r="R47" s="114" t="s">
        <v>18</v>
      </c>
    </row>
    <row r="48" spans="1:18" s="1" customFormat="1" ht="30" customHeight="1" thickBot="1" x14ac:dyDescent="0.25">
      <c r="A48" s="47">
        <v>4238</v>
      </c>
      <c r="B48" s="76" t="s">
        <v>256</v>
      </c>
      <c r="C48" s="9" t="s">
        <v>257</v>
      </c>
      <c r="D48" s="12">
        <f t="shared" si="41"/>
        <v>2746.5</v>
      </c>
      <c r="E48" s="12">
        <v>2746.5</v>
      </c>
      <c r="F48" s="9" t="s">
        <v>18</v>
      </c>
      <c r="G48" s="12">
        <f t="shared" si="42"/>
        <v>9400</v>
      </c>
      <c r="H48" s="13">
        <v>9400</v>
      </c>
      <c r="I48" s="9" t="s">
        <v>18</v>
      </c>
      <c r="J48" s="12">
        <f>K48</f>
        <v>7600</v>
      </c>
      <c r="K48" s="59">
        <v>7600</v>
      </c>
      <c r="L48" s="9" t="s">
        <v>18</v>
      </c>
      <c r="M48" s="123">
        <f t="shared" ref="M48" si="45">N48</f>
        <v>7600</v>
      </c>
      <c r="N48" s="118">
        <v>7600</v>
      </c>
      <c r="O48" s="114" t="s">
        <v>18</v>
      </c>
      <c r="P48" s="123">
        <f t="shared" ref="P48" si="46">Q48</f>
        <v>7600</v>
      </c>
      <c r="Q48" s="118">
        <v>7600</v>
      </c>
      <c r="R48" s="114" t="s">
        <v>18</v>
      </c>
    </row>
    <row r="49" spans="1:18" s="1" customFormat="1" ht="30" customHeight="1" thickBot="1" x14ac:dyDescent="0.25">
      <c r="A49" s="47">
        <v>4240</v>
      </c>
      <c r="B49" s="78" t="s">
        <v>258</v>
      </c>
      <c r="C49" s="9" t="s">
        <v>213</v>
      </c>
      <c r="D49" s="12">
        <f t="shared" ref="D49:L49" si="47">D51</f>
        <v>8555.59</v>
      </c>
      <c r="E49" s="12">
        <f t="shared" si="47"/>
        <v>8555.59</v>
      </c>
      <c r="F49" s="12" t="str">
        <f t="shared" si="47"/>
        <v>X </v>
      </c>
      <c r="G49" s="12">
        <f t="shared" si="47"/>
        <v>24580</v>
      </c>
      <c r="H49" s="12">
        <f t="shared" si="47"/>
        <v>24580</v>
      </c>
      <c r="I49" s="12" t="str">
        <f t="shared" si="47"/>
        <v>X </v>
      </c>
      <c r="J49" s="12">
        <f t="shared" si="47"/>
        <v>12260</v>
      </c>
      <c r="K49" s="99">
        <f t="shared" si="47"/>
        <v>12260</v>
      </c>
      <c r="L49" s="12" t="str">
        <f t="shared" si="47"/>
        <v>X </v>
      </c>
      <c r="M49" s="123">
        <f t="shared" ref="M49:R49" si="48">M51</f>
        <v>12260</v>
      </c>
      <c r="N49" s="134">
        <f t="shared" si="48"/>
        <v>12260</v>
      </c>
      <c r="O49" s="123" t="str">
        <f t="shared" si="48"/>
        <v>X </v>
      </c>
      <c r="P49" s="123">
        <f t="shared" si="48"/>
        <v>12260</v>
      </c>
      <c r="Q49" s="134">
        <f t="shared" si="48"/>
        <v>12260</v>
      </c>
      <c r="R49" s="123" t="str">
        <f t="shared" si="48"/>
        <v>X </v>
      </c>
    </row>
    <row r="50" spans="1:18" s="1" customFormat="1" ht="30" customHeight="1" thickBot="1" x14ac:dyDescent="0.25">
      <c r="A50" s="47"/>
      <c r="B50" s="76" t="s">
        <v>136</v>
      </c>
      <c r="C50" s="9"/>
      <c r="D50" s="14"/>
      <c r="E50" s="14"/>
      <c r="F50" s="6"/>
      <c r="G50" s="8"/>
      <c r="H50" s="8"/>
      <c r="I50" s="6"/>
      <c r="J50" s="8"/>
      <c r="K50" s="64"/>
      <c r="L50" s="6"/>
      <c r="M50" s="120"/>
      <c r="N50" s="121"/>
      <c r="O50" s="119"/>
      <c r="P50" s="120"/>
      <c r="Q50" s="121"/>
      <c r="R50" s="119"/>
    </row>
    <row r="51" spans="1:18" s="1" customFormat="1" ht="30" customHeight="1" thickBot="1" x14ac:dyDescent="0.25">
      <c r="A51" s="47">
        <v>4241</v>
      </c>
      <c r="B51" s="76" t="s">
        <v>259</v>
      </c>
      <c r="C51" s="9" t="s">
        <v>260</v>
      </c>
      <c r="D51" s="12">
        <f>E51</f>
        <v>8555.59</v>
      </c>
      <c r="E51" s="12">
        <v>8555.59</v>
      </c>
      <c r="F51" s="9" t="s">
        <v>18</v>
      </c>
      <c r="G51" s="12">
        <f>H51</f>
        <v>24580</v>
      </c>
      <c r="H51" s="13">
        <v>24580</v>
      </c>
      <c r="I51" s="9" t="s">
        <v>18</v>
      </c>
      <c r="J51" s="12">
        <f>K51</f>
        <v>12260</v>
      </c>
      <c r="K51" s="59">
        <v>12260</v>
      </c>
      <c r="L51" s="9" t="s">
        <v>18</v>
      </c>
      <c r="M51" s="123">
        <f t="shared" ref="M51" si="49">N51</f>
        <v>12260</v>
      </c>
      <c r="N51" s="118">
        <v>12260</v>
      </c>
      <c r="O51" s="114" t="s">
        <v>18</v>
      </c>
      <c r="P51" s="123">
        <f t="shared" ref="P51" si="50">Q51</f>
        <v>12260</v>
      </c>
      <c r="Q51" s="118">
        <v>12260</v>
      </c>
      <c r="R51" s="114" t="s">
        <v>18</v>
      </c>
    </row>
    <row r="52" spans="1:18" s="1" customFormat="1" ht="30" customHeight="1" thickBot="1" x14ac:dyDescent="0.25">
      <c r="A52" s="47">
        <v>4250</v>
      </c>
      <c r="B52" s="80" t="s">
        <v>261</v>
      </c>
      <c r="C52" s="9" t="s">
        <v>213</v>
      </c>
      <c r="D52" s="14">
        <f>D54+D55</f>
        <v>35309.478999999999</v>
      </c>
      <c r="E52" s="14">
        <f>E54+E55</f>
        <v>35309.478999999999</v>
      </c>
      <c r="F52" s="14"/>
      <c r="G52" s="14">
        <f>G54+G55</f>
        <v>44330</v>
      </c>
      <c r="H52" s="14">
        <f>H54+H55</f>
        <v>44330</v>
      </c>
      <c r="I52" s="14"/>
      <c r="J52" s="14">
        <f>J54+J55</f>
        <v>3700</v>
      </c>
      <c r="K52" s="98">
        <f>K54+K55</f>
        <v>33700</v>
      </c>
      <c r="L52" s="14"/>
      <c r="M52" s="124">
        <f t="shared" ref="M52:N52" si="51">M54+M55</f>
        <v>3700</v>
      </c>
      <c r="N52" s="128">
        <f t="shared" si="51"/>
        <v>28700</v>
      </c>
      <c r="O52" s="124"/>
      <c r="P52" s="124">
        <f t="shared" ref="P52:Q52" si="52">P54+P55</f>
        <v>3700</v>
      </c>
      <c r="Q52" s="128">
        <f t="shared" si="52"/>
        <v>28700</v>
      </c>
      <c r="R52" s="124"/>
    </row>
    <row r="53" spans="1:18" s="1" customFormat="1" ht="30" customHeight="1" thickBot="1" x14ac:dyDescent="0.25">
      <c r="A53" s="47"/>
      <c r="B53" s="76" t="s">
        <v>136</v>
      </c>
      <c r="C53" s="9"/>
      <c r="D53" s="14"/>
      <c r="E53" s="14"/>
      <c r="F53" s="6"/>
      <c r="G53" s="8"/>
      <c r="H53" s="8"/>
      <c r="I53" s="6"/>
      <c r="J53" s="8"/>
      <c r="K53" s="64"/>
      <c r="L53" s="6"/>
      <c r="M53" s="120"/>
      <c r="N53" s="121"/>
      <c r="O53" s="119"/>
      <c r="P53" s="120"/>
      <c r="Q53" s="121"/>
      <c r="R53" s="119"/>
    </row>
    <row r="54" spans="1:18" s="1" customFormat="1" ht="30" customHeight="1" thickBot="1" x14ac:dyDescent="0.25">
      <c r="A54" s="47">
        <v>4251</v>
      </c>
      <c r="B54" s="76" t="s">
        <v>262</v>
      </c>
      <c r="C54" s="9" t="s">
        <v>263</v>
      </c>
      <c r="D54" s="12">
        <f>E54</f>
        <v>31771.57</v>
      </c>
      <c r="E54" s="12">
        <v>31771.57</v>
      </c>
      <c r="F54" s="9" t="s">
        <v>18</v>
      </c>
      <c r="G54" s="12">
        <f>H54</f>
        <v>40830</v>
      </c>
      <c r="H54" s="13">
        <v>40830</v>
      </c>
      <c r="I54" s="9" t="s">
        <v>18</v>
      </c>
      <c r="J54" s="12"/>
      <c r="K54" s="59">
        <v>30000</v>
      </c>
      <c r="L54" s="9" t="s">
        <v>18</v>
      </c>
      <c r="M54" s="123"/>
      <c r="N54" s="118">
        <v>25000</v>
      </c>
      <c r="O54" s="114" t="s">
        <v>18</v>
      </c>
      <c r="P54" s="123"/>
      <c r="Q54" s="118">
        <v>25000</v>
      </c>
      <c r="R54" s="114" t="s">
        <v>18</v>
      </c>
    </row>
    <row r="55" spans="1:18" s="1" customFormat="1" ht="30" customHeight="1" thickBot="1" x14ac:dyDescent="0.25">
      <c r="A55" s="47">
        <v>4252</v>
      </c>
      <c r="B55" s="76" t="s">
        <v>264</v>
      </c>
      <c r="C55" s="9" t="s">
        <v>265</v>
      </c>
      <c r="D55" s="12">
        <f>E55</f>
        <v>3537.9090000000001</v>
      </c>
      <c r="E55" s="12">
        <v>3537.9090000000001</v>
      </c>
      <c r="F55" s="9" t="s">
        <v>18</v>
      </c>
      <c r="G55" s="12">
        <f>H55</f>
        <v>3500</v>
      </c>
      <c r="H55" s="13">
        <v>3500</v>
      </c>
      <c r="I55" s="6" t="s">
        <v>18</v>
      </c>
      <c r="J55" s="12">
        <f>K55</f>
        <v>3700</v>
      </c>
      <c r="K55" s="59">
        <v>3700</v>
      </c>
      <c r="L55" s="6" t="s">
        <v>18</v>
      </c>
      <c r="M55" s="123">
        <f t="shared" ref="M55" si="53">N55</f>
        <v>3700</v>
      </c>
      <c r="N55" s="118">
        <v>3700</v>
      </c>
      <c r="O55" s="119" t="s">
        <v>18</v>
      </c>
      <c r="P55" s="123">
        <f t="shared" ref="P55" si="54">Q55</f>
        <v>3700</v>
      </c>
      <c r="Q55" s="118">
        <v>3700</v>
      </c>
      <c r="R55" s="119" t="s">
        <v>18</v>
      </c>
    </row>
    <row r="56" spans="1:18" s="1" customFormat="1" ht="30" customHeight="1" thickBot="1" x14ac:dyDescent="0.25">
      <c r="A56" s="47">
        <v>4260</v>
      </c>
      <c r="B56" s="80" t="s">
        <v>266</v>
      </c>
      <c r="C56" s="9" t="s">
        <v>213</v>
      </c>
      <c r="D56" s="14">
        <f>D58+D59+D60+D61+D62+D63+D64+D65</f>
        <v>10486.589</v>
      </c>
      <c r="E56" s="14">
        <f>E58+E59+E60+E61+E62+E63+E64+E65</f>
        <v>10486.589</v>
      </c>
      <c r="F56" s="14"/>
      <c r="G56" s="14">
        <f>G58+G59+G60+G61+G62+G63+G64+G65</f>
        <v>15300</v>
      </c>
      <c r="H56" s="14">
        <f>H58+H59+H60+H61+H62+H63+H64+H65</f>
        <v>15300</v>
      </c>
      <c r="I56" s="14"/>
      <c r="J56" s="14">
        <f>J58+J59+J60+J61+J62+J63+J64+J65</f>
        <v>14520</v>
      </c>
      <c r="K56" s="98">
        <f>K58+K59+K60+K61+K62+K63+K64+K65</f>
        <v>14520</v>
      </c>
      <c r="L56" s="14"/>
      <c r="M56" s="124">
        <f t="shared" ref="M56:N56" si="55">M58+M59+M60+M61+M62+M63+M64+M65</f>
        <v>14520</v>
      </c>
      <c r="N56" s="128">
        <f t="shared" si="55"/>
        <v>14520</v>
      </c>
      <c r="O56" s="124"/>
      <c r="P56" s="124">
        <f t="shared" ref="P56:Q56" si="56">P58+P59+P60+P61+P62+P63+P64+P65</f>
        <v>14520</v>
      </c>
      <c r="Q56" s="128">
        <f t="shared" si="56"/>
        <v>14520</v>
      </c>
      <c r="R56" s="124"/>
    </row>
    <row r="57" spans="1:18" s="1" customFormat="1" ht="30" customHeight="1" thickBot="1" x14ac:dyDescent="0.25">
      <c r="A57" s="47"/>
      <c r="B57" s="76" t="s">
        <v>136</v>
      </c>
      <c r="C57" s="9"/>
      <c r="D57" s="11"/>
      <c r="E57" s="12"/>
      <c r="F57" s="9"/>
      <c r="G57" s="13"/>
      <c r="H57" s="13"/>
      <c r="I57" s="9"/>
      <c r="J57" s="13"/>
      <c r="K57" s="59"/>
      <c r="L57" s="9"/>
      <c r="M57" s="115"/>
      <c r="N57" s="118"/>
      <c r="O57" s="114"/>
      <c r="P57" s="115"/>
      <c r="Q57" s="118"/>
      <c r="R57" s="114"/>
    </row>
    <row r="58" spans="1:18" s="1" customFormat="1" ht="30" customHeight="1" thickBot="1" x14ac:dyDescent="0.25">
      <c r="A58" s="47">
        <v>4261</v>
      </c>
      <c r="B58" s="76" t="s">
        <v>267</v>
      </c>
      <c r="C58" s="9" t="s">
        <v>268</v>
      </c>
      <c r="D58" s="14">
        <v>840.86500000000001</v>
      </c>
      <c r="E58" s="14">
        <v>840.86500000000001</v>
      </c>
      <c r="F58" s="6" t="s">
        <v>18</v>
      </c>
      <c r="G58" s="8">
        <v>900</v>
      </c>
      <c r="H58" s="8">
        <v>900</v>
      </c>
      <c r="I58" s="6" t="s">
        <v>18</v>
      </c>
      <c r="J58" s="8">
        <f>K58</f>
        <v>1000</v>
      </c>
      <c r="K58" s="64">
        <v>1000</v>
      </c>
      <c r="L58" s="6" t="s">
        <v>18</v>
      </c>
      <c r="M58" s="120">
        <f t="shared" ref="M58" si="57">N58</f>
        <v>1000</v>
      </c>
      <c r="N58" s="121">
        <v>1000</v>
      </c>
      <c r="O58" s="119" t="s">
        <v>18</v>
      </c>
      <c r="P58" s="120">
        <f t="shared" ref="P58" si="58">Q58</f>
        <v>1000</v>
      </c>
      <c r="Q58" s="121">
        <v>1000</v>
      </c>
      <c r="R58" s="119" t="s">
        <v>18</v>
      </c>
    </row>
    <row r="59" spans="1:18" s="1" customFormat="1" ht="30" customHeight="1" thickBot="1" x14ac:dyDescent="0.25">
      <c r="A59" s="47">
        <v>4262</v>
      </c>
      <c r="B59" s="76" t="s">
        <v>269</v>
      </c>
      <c r="C59" s="9">
        <v>4262</v>
      </c>
      <c r="D59" s="14">
        <f>E59</f>
        <v>0</v>
      </c>
      <c r="E59" s="14"/>
      <c r="F59" s="6" t="s">
        <v>17</v>
      </c>
      <c r="G59" s="14">
        <f>H59</f>
        <v>0</v>
      </c>
      <c r="H59" s="8"/>
      <c r="I59" s="6" t="s">
        <v>17</v>
      </c>
      <c r="J59" s="14"/>
      <c r="K59" s="64"/>
      <c r="L59" s="6" t="s">
        <v>17</v>
      </c>
      <c r="M59" s="124"/>
      <c r="N59" s="121"/>
      <c r="O59" s="119" t="s">
        <v>17</v>
      </c>
      <c r="P59" s="124"/>
      <c r="Q59" s="121"/>
      <c r="R59" s="119" t="s">
        <v>17</v>
      </c>
    </row>
    <row r="60" spans="1:18" s="1" customFormat="1" ht="30" customHeight="1" thickBot="1" x14ac:dyDescent="0.25">
      <c r="A60" s="47">
        <v>4263</v>
      </c>
      <c r="B60" s="76" t="s">
        <v>270</v>
      </c>
      <c r="C60" s="9">
        <v>4263</v>
      </c>
      <c r="D60" s="14">
        <f>E60</f>
        <v>0</v>
      </c>
      <c r="E60" s="14"/>
      <c r="F60" s="6" t="s">
        <v>17</v>
      </c>
      <c r="G60" s="14">
        <f>H60</f>
        <v>0</v>
      </c>
      <c r="H60" s="8"/>
      <c r="I60" s="6" t="s">
        <v>17</v>
      </c>
      <c r="J60" s="14"/>
      <c r="K60" s="64"/>
      <c r="L60" s="6" t="s">
        <v>17</v>
      </c>
      <c r="M60" s="124"/>
      <c r="N60" s="121"/>
      <c r="O60" s="119" t="s">
        <v>17</v>
      </c>
      <c r="P60" s="124"/>
      <c r="Q60" s="121"/>
      <c r="R60" s="119" t="s">
        <v>17</v>
      </c>
    </row>
    <row r="61" spans="1:18" s="1" customFormat="1" ht="30" customHeight="1" thickBot="1" x14ac:dyDescent="0.25">
      <c r="A61" s="47">
        <v>4264</v>
      </c>
      <c r="B61" s="76" t="s">
        <v>271</v>
      </c>
      <c r="C61" s="9" t="s">
        <v>272</v>
      </c>
      <c r="D61" s="12">
        <v>7557.924</v>
      </c>
      <c r="E61" s="12">
        <v>7557.924</v>
      </c>
      <c r="F61" s="9" t="s">
        <v>18</v>
      </c>
      <c r="G61" s="13">
        <v>10950</v>
      </c>
      <c r="H61" s="13">
        <v>10950</v>
      </c>
      <c r="I61" s="9" t="s">
        <v>18</v>
      </c>
      <c r="J61" s="13">
        <f>K61</f>
        <v>10080</v>
      </c>
      <c r="K61" s="59">
        <v>10080</v>
      </c>
      <c r="L61" s="9" t="s">
        <v>18</v>
      </c>
      <c r="M61" s="115">
        <f t="shared" ref="M61" si="59">N61</f>
        <v>10080</v>
      </c>
      <c r="N61" s="118">
        <v>10080</v>
      </c>
      <c r="O61" s="114" t="s">
        <v>18</v>
      </c>
      <c r="P61" s="115">
        <f t="shared" ref="P61" si="60">Q61</f>
        <v>10080</v>
      </c>
      <c r="Q61" s="118">
        <v>10080</v>
      </c>
      <c r="R61" s="114" t="s">
        <v>18</v>
      </c>
    </row>
    <row r="62" spans="1:18" s="1" customFormat="1" ht="30" customHeight="1" thickBot="1" x14ac:dyDescent="0.25">
      <c r="A62" s="47">
        <v>4265</v>
      </c>
      <c r="B62" s="76" t="s">
        <v>273</v>
      </c>
      <c r="C62" s="9">
        <v>4265</v>
      </c>
      <c r="D62" s="12">
        <f>E62</f>
        <v>0</v>
      </c>
      <c r="E62" s="12"/>
      <c r="F62" s="9" t="s">
        <v>17</v>
      </c>
      <c r="G62" s="12">
        <f>H62</f>
        <v>0</v>
      </c>
      <c r="H62" s="13"/>
      <c r="I62" s="9" t="s">
        <v>17</v>
      </c>
      <c r="J62" s="12"/>
      <c r="K62" s="59"/>
      <c r="L62" s="9" t="s">
        <v>17</v>
      </c>
      <c r="M62" s="123"/>
      <c r="N62" s="118"/>
      <c r="O62" s="114" t="s">
        <v>17</v>
      </c>
      <c r="P62" s="123"/>
      <c r="Q62" s="118"/>
      <c r="R62" s="114" t="s">
        <v>17</v>
      </c>
    </row>
    <row r="63" spans="1:18" s="1" customFormat="1" ht="30" customHeight="1" thickBot="1" x14ac:dyDescent="0.25">
      <c r="A63" s="47">
        <v>4266</v>
      </c>
      <c r="B63" s="76" t="s">
        <v>274</v>
      </c>
      <c r="C63" s="9">
        <v>4266</v>
      </c>
      <c r="D63" s="12">
        <f>E63</f>
        <v>0</v>
      </c>
      <c r="E63" s="12"/>
      <c r="F63" s="9" t="s">
        <v>17</v>
      </c>
      <c r="G63" s="12">
        <f>H63</f>
        <v>0</v>
      </c>
      <c r="H63" s="13"/>
      <c r="I63" s="9" t="s">
        <v>17</v>
      </c>
      <c r="J63" s="12"/>
      <c r="K63" s="59"/>
      <c r="L63" s="9" t="s">
        <v>17</v>
      </c>
      <c r="M63" s="123"/>
      <c r="N63" s="118"/>
      <c r="O63" s="114" t="s">
        <v>17</v>
      </c>
      <c r="P63" s="123"/>
      <c r="Q63" s="118"/>
      <c r="R63" s="114" t="s">
        <v>17</v>
      </c>
    </row>
    <row r="64" spans="1:18" s="1" customFormat="1" ht="30" customHeight="1" thickBot="1" x14ac:dyDescent="0.25">
      <c r="A64" s="47">
        <v>4267</v>
      </c>
      <c r="B64" s="76" t="s">
        <v>275</v>
      </c>
      <c r="C64" s="9" t="s">
        <v>276</v>
      </c>
      <c r="D64" s="12">
        <f>E64</f>
        <v>533.79999999999995</v>
      </c>
      <c r="E64" s="12">
        <v>533.79999999999995</v>
      </c>
      <c r="F64" s="9" t="s">
        <v>18</v>
      </c>
      <c r="G64" s="12">
        <f>H64</f>
        <v>1000</v>
      </c>
      <c r="H64" s="13">
        <v>1000</v>
      </c>
      <c r="I64" s="9" t="s">
        <v>18</v>
      </c>
      <c r="J64" s="12">
        <f>K64</f>
        <v>1000</v>
      </c>
      <c r="K64" s="59">
        <v>1000</v>
      </c>
      <c r="L64" s="9" t="s">
        <v>18</v>
      </c>
      <c r="M64" s="123">
        <f t="shared" ref="M64" si="61">N64</f>
        <v>1000</v>
      </c>
      <c r="N64" s="118">
        <v>1000</v>
      </c>
      <c r="O64" s="114" t="s">
        <v>18</v>
      </c>
      <c r="P64" s="123">
        <f t="shared" ref="P64" si="62">Q64</f>
        <v>1000</v>
      </c>
      <c r="Q64" s="118">
        <v>1000</v>
      </c>
      <c r="R64" s="114" t="s">
        <v>18</v>
      </c>
    </row>
    <row r="65" spans="1:18" s="1" customFormat="1" ht="30" customHeight="1" thickBot="1" x14ac:dyDescent="0.25">
      <c r="A65" s="47">
        <v>4268</v>
      </c>
      <c r="B65" s="76" t="s">
        <v>277</v>
      </c>
      <c r="C65" s="9" t="s">
        <v>278</v>
      </c>
      <c r="D65" s="12">
        <f>E65</f>
        <v>1554</v>
      </c>
      <c r="E65" s="12">
        <v>1554</v>
      </c>
      <c r="F65" s="9" t="s">
        <v>18</v>
      </c>
      <c r="G65" s="12">
        <f>H65</f>
        <v>2450</v>
      </c>
      <c r="H65" s="13">
        <v>2450</v>
      </c>
      <c r="I65" s="9" t="s">
        <v>18</v>
      </c>
      <c r="J65" s="12">
        <f>K65</f>
        <v>2440</v>
      </c>
      <c r="K65" s="59">
        <v>2440</v>
      </c>
      <c r="L65" s="9" t="s">
        <v>18</v>
      </c>
      <c r="M65" s="123">
        <f t="shared" ref="M65" si="63">N65</f>
        <v>2440</v>
      </c>
      <c r="N65" s="118">
        <v>2440</v>
      </c>
      <c r="O65" s="114" t="s">
        <v>18</v>
      </c>
      <c r="P65" s="123">
        <f t="shared" ref="P65" si="64">Q65</f>
        <v>2440</v>
      </c>
      <c r="Q65" s="118">
        <v>2440</v>
      </c>
      <c r="R65" s="114" t="s">
        <v>18</v>
      </c>
    </row>
    <row r="66" spans="1:18" s="1" customFormat="1" ht="30" customHeight="1" thickBot="1" x14ac:dyDescent="0.25">
      <c r="A66" s="47">
        <v>4300</v>
      </c>
      <c r="B66" s="78" t="s">
        <v>279</v>
      </c>
      <c r="C66" s="9" t="s">
        <v>213</v>
      </c>
      <c r="D66" s="11"/>
      <c r="E66" s="12"/>
      <c r="F66" s="9" t="s">
        <v>18</v>
      </c>
      <c r="G66" s="13"/>
      <c r="H66" s="13"/>
      <c r="I66" s="9" t="s">
        <v>18</v>
      </c>
      <c r="J66" s="13"/>
      <c r="K66" s="59"/>
      <c r="L66" s="9" t="s">
        <v>18</v>
      </c>
      <c r="M66" s="115"/>
      <c r="N66" s="118"/>
      <c r="O66" s="114" t="s">
        <v>18</v>
      </c>
      <c r="P66" s="115"/>
      <c r="Q66" s="118"/>
      <c r="R66" s="114" t="s">
        <v>18</v>
      </c>
    </row>
    <row r="67" spans="1:18" s="1" customFormat="1" ht="30" customHeight="1" thickBot="1" x14ac:dyDescent="0.25">
      <c r="A67" s="47"/>
      <c r="B67" s="76" t="s">
        <v>12</v>
      </c>
      <c r="C67" s="9"/>
      <c r="D67" s="11"/>
      <c r="E67" s="12"/>
      <c r="F67" s="9"/>
      <c r="G67" s="13"/>
      <c r="H67" s="13"/>
      <c r="I67" s="9"/>
      <c r="J67" s="13"/>
      <c r="K67" s="59"/>
      <c r="L67" s="9"/>
      <c r="M67" s="115"/>
      <c r="N67" s="118"/>
      <c r="O67" s="114"/>
      <c r="P67" s="115"/>
      <c r="Q67" s="118"/>
      <c r="R67" s="114"/>
    </row>
    <row r="68" spans="1:18" s="1" customFormat="1" ht="30" customHeight="1" thickBot="1" x14ac:dyDescent="0.25">
      <c r="A68" s="49">
        <v>4310</v>
      </c>
      <c r="B68" s="80" t="s">
        <v>280</v>
      </c>
      <c r="C68" s="6"/>
      <c r="D68" s="26"/>
      <c r="E68" s="14"/>
      <c r="F68" s="6" t="s">
        <v>17</v>
      </c>
      <c r="G68" s="8"/>
      <c r="H68" s="8"/>
      <c r="I68" s="6" t="s">
        <v>17</v>
      </c>
      <c r="J68" s="8"/>
      <c r="K68" s="64"/>
      <c r="L68" s="6" t="s">
        <v>17</v>
      </c>
      <c r="M68" s="120"/>
      <c r="N68" s="121"/>
      <c r="O68" s="119" t="s">
        <v>17</v>
      </c>
      <c r="P68" s="120"/>
      <c r="Q68" s="121"/>
      <c r="R68" s="119" t="s">
        <v>17</v>
      </c>
    </row>
    <row r="69" spans="1:18" s="1" customFormat="1" ht="30" customHeight="1" thickBot="1" x14ac:dyDescent="0.25">
      <c r="A69" s="47">
        <v>4311</v>
      </c>
      <c r="B69" s="82" t="s">
        <v>281</v>
      </c>
      <c r="C69" s="9">
        <v>4311</v>
      </c>
      <c r="D69" s="11"/>
      <c r="E69" s="12"/>
      <c r="F69" s="9" t="s">
        <v>17</v>
      </c>
      <c r="G69" s="13"/>
      <c r="H69" s="13"/>
      <c r="I69" s="9" t="s">
        <v>17</v>
      </c>
      <c r="J69" s="13"/>
      <c r="K69" s="59"/>
      <c r="L69" s="9" t="s">
        <v>17</v>
      </c>
      <c r="M69" s="115"/>
      <c r="N69" s="118"/>
      <c r="O69" s="114" t="s">
        <v>17</v>
      </c>
      <c r="P69" s="115"/>
      <c r="Q69" s="118"/>
      <c r="R69" s="114" t="s">
        <v>17</v>
      </c>
    </row>
    <row r="70" spans="1:18" s="1" customFormat="1" ht="30" customHeight="1" thickBot="1" x14ac:dyDescent="0.25">
      <c r="A70" s="47">
        <v>4312</v>
      </c>
      <c r="B70" s="76" t="s">
        <v>282</v>
      </c>
      <c r="C70" s="9">
        <v>4312</v>
      </c>
      <c r="D70" s="11"/>
      <c r="E70" s="12"/>
      <c r="F70" s="9" t="s">
        <v>17</v>
      </c>
      <c r="G70" s="13"/>
      <c r="H70" s="13"/>
      <c r="I70" s="9" t="s">
        <v>17</v>
      </c>
      <c r="J70" s="13"/>
      <c r="K70" s="59"/>
      <c r="L70" s="9" t="s">
        <v>17</v>
      </c>
      <c r="M70" s="115"/>
      <c r="N70" s="118"/>
      <c r="O70" s="114" t="s">
        <v>17</v>
      </c>
      <c r="P70" s="115"/>
      <c r="Q70" s="118"/>
      <c r="R70" s="114" t="s">
        <v>17</v>
      </c>
    </row>
    <row r="71" spans="1:18" s="1" customFormat="1" ht="30" customHeight="1" thickBot="1" x14ac:dyDescent="0.25">
      <c r="A71" s="47">
        <v>4320</v>
      </c>
      <c r="B71" s="80" t="s">
        <v>283</v>
      </c>
      <c r="C71" s="9" t="s">
        <v>213</v>
      </c>
      <c r="D71" s="11"/>
      <c r="E71" s="12"/>
      <c r="F71" s="9" t="s">
        <v>18</v>
      </c>
      <c r="G71" s="13"/>
      <c r="H71" s="13"/>
      <c r="I71" s="9" t="s">
        <v>18</v>
      </c>
      <c r="J71" s="13"/>
      <c r="K71" s="59"/>
      <c r="L71" s="9" t="s">
        <v>18</v>
      </c>
      <c r="M71" s="115"/>
      <c r="N71" s="118"/>
      <c r="O71" s="114" t="s">
        <v>18</v>
      </c>
      <c r="P71" s="115"/>
      <c r="Q71" s="118"/>
      <c r="R71" s="114" t="s">
        <v>18</v>
      </c>
    </row>
    <row r="72" spans="1:18" s="1" customFormat="1" ht="30" customHeight="1" thickBot="1" x14ac:dyDescent="0.25">
      <c r="A72" s="47"/>
      <c r="B72" s="76" t="s">
        <v>136</v>
      </c>
      <c r="C72" s="9"/>
      <c r="D72" s="11"/>
      <c r="E72" s="12"/>
      <c r="F72" s="9"/>
      <c r="G72" s="13"/>
      <c r="H72" s="13"/>
      <c r="I72" s="9"/>
      <c r="J72" s="13"/>
      <c r="K72" s="59"/>
      <c r="L72" s="9"/>
      <c r="M72" s="115"/>
      <c r="N72" s="118"/>
      <c r="O72" s="114"/>
      <c r="P72" s="115"/>
      <c r="Q72" s="118"/>
      <c r="R72" s="114"/>
    </row>
    <row r="73" spans="1:18" s="1" customFormat="1" ht="30" customHeight="1" thickBot="1" x14ac:dyDescent="0.25">
      <c r="A73" s="47">
        <v>4321</v>
      </c>
      <c r="B73" s="76" t="s">
        <v>284</v>
      </c>
      <c r="C73" s="9">
        <v>4421</v>
      </c>
      <c r="D73" s="26"/>
      <c r="E73" s="14"/>
      <c r="F73" s="6" t="s">
        <v>32</v>
      </c>
      <c r="G73" s="8"/>
      <c r="H73" s="8"/>
      <c r="I73" s="6" t="s">
        <v>18</v>
      </c>
      <c r="J73" s="8"/>
      <c r="K73" s="64"/>
      <c r="L73" s="6" t="s">
        <v>18</v>
      </c>
      <c r="M73" s="120"/>
      <c r="N73" s="121"/>
      <c r="O73" s="119" t="s">
        <v>18</v>
      </c>
      <c r="P73" s="120"/>
      <c r="Q73" s="121"/>
      <c r="R73" s="119" t="s">
        <v>18</v>
      </c>
    </row>
    <row r="74" spans="1:18" s="1" customFormat="1" ht="30" customHeight="1" thickBot="1" x14ac:dyDescent="0.25">
      <c r="A74" s="47">
        <v>4322</v>
      </c>
      <c r="B74" s="76" t="s">
        <v>285</v>
      </c>
      <c r="C74" s="9" t="s">
        <v>286</v>
      </c>
      <c r="D74" s="26"/>
      <c r="E74" s="14"/>
      <c r="F74" s="6" t="s">
        <v>17</v>
      </c>
      <c r="G74" s="8"/>
      <c r="H74" s="8"/>
      <c r="I74" s="6" t="s">
        <v>17</v>
      </c>
      <c r="J74" s="8"/>
      <c r="K74" s="64"/>
      <c r="L74" s="6" t="s">
        <v>17</v>
      </c>
      <c r="M74" s="120"/>
      <c r="N74" s="121"/>
      <c r="O74" s="119" t="s">
        <v>17</v>
      </c>
      <c r="P74" s="120"/>
      <c r="Q74" s="121"/>
      <c r="R74" s="119" t="s">
        <v>17</v>
      </c>
    </row>
    <row r="75" spans="1:18" s="1" customFormat="1" ht="30" customHeight="1" thickBot="1" x14ac:dyDescent="0.25">
      <c r="A75" s="47">
        <v>4330</v>
      </c>
      <c r="B75" s="80" t="s">
        <v>287</v>
      </c>
      <c r="C75" s="9" t="s">
        <v>213</v>
      </c>
      <c r="D75" s="11"/>
      <c r="E75" s="12"/>
      <c r="F75" s="9" t="s">
        <v>18</v>
      </c>
      <c r="G75" s="13"/>
      <c r="H75" s="13"/>
      <c r="I75" s="9" t="s">
        <v>18</v>
      </c>
      <c r="J75" s="13"/>
      <c r="K75" s="59"/>
      <c r="L75" s="9" t="s">
        <v>18</v>
      </c>
      <c r="M75" s="115"/>
      <c r="N75" s="118"/>
      <c r="O75" s="114" t="s">
        <v>18</v>
      </c>
      <c r="P75" s="115"/>
      <c r="Q75" s="118"/>
      <c r="R75" s="114" t="s">
        <v>18</v>
      </c>
    </row>
    <row r="76" spans="1:18" s="1" customFormat="1" ht="30" customHeight="1" thickBot="1" x14ac:dyDescent="0.25">
      <c r="A76" s="47">
        <v>4331</v>
      </c>
      <c r="B76" s="76" t="s">
        <v>288</v>
      </c>
      <c r="C76" s="9">
        <v>4331</v>
      </c>
      <c r="D76" s="11"/>
      <c r="E76" s="12"/>
      <c r="F76" s="9" t="s">
        <v>17</v>
      </c>
      <c r="G76" s="13"/>
      <c r="H76" s="13"/>
      <c r="I76" s="9" t="s">
        <v>17</v>
      </c>
      <c r="J76" s="13"/>
      <c r="K76" s="59"/>
      <c r="L76" s="9" t="s">
        <v>17</v>
      </c>
      <c r="M76" s="115"/>
      <c r="N76" s="118"/>
      <c r="O76" s="114" t="s">
        <v>17</v>
      </c>
      <c r="P76" s="115"/>
      <c r="Q76" s="118"/>
      <c r="R76" s="114" t="s">
        <v>17</v>
      </c>
    </row>
    <row r="77" spans="1:18" s="1" customFormat="1" ht="30" customHeight="1" thickBot="1" x14ac:dyDescent="0.25">
      <c r="A77" s="47">
        <v>4332</v>
      </c>
      <c r="B77" s="76" t="s">
        <v>289</v>
      </c>
      <c r="C77" s="9">
        <v>4332</v>
      </c>
      <c r="D77" s="11"/>
      <c r="E77" s="12"/>
      <c r="F77" s="9" t="s">
        <v>17</v>
      </c>
      <c r="G77" s="13"/>
      <c r="H77" s="13"/>
      <c r="I77" s="9" t="s">
        <v>17</v>
      </c>
      <c r="J77" s="13"/>
      <c r="K77" s="59"/>
      <c r="L77" s="9" t="s">
        <v>17</v>
      </c>
      <c r="M77" s="115"/>
      <c r="N77" s="118"/>
      <c r="O77" s="114" t="s">
        <v>17</v>
      </c>
      <c r="P77" s="115"/>
      <c r="Q77" s="118"/>
      <c r="R77" s="114" t="s">
        <v>17</v>
      </c>
    </row>
    <row r="78" spans="1:18" s="1" customFormat="1" ht="30" customHeight="1" thickBot="1" x14ac:dyDescent="0.25">
      <c r="A78" s="47">
        <v>4333</v>
      </c>
      <c r="B78" s="76" t="s">
        <v>290</v>
      </c>
      <c r="C78" s="9">
        <v>4333</v>
      </c>
      <c r="D78" s="11"/>
      <c r="E78" s="12"/>
      <c r="F78" s="9" t="s">
        <v>17</v>
      </c>
      <c r="G78" s="13"/>
      <c r="H78" s="13"/>
      <c r="I78" s="9" t="s">
        <v>17</v>
      </c>
      <c r="J78" s="13"/>
      <c r="K78" s="59"/>
      <c r="L78" s="9" t="s">
        <v>17</v>
      </c>
      <c r="M78" s="115"/>
      <c r="N78" s="118"/>
      <c r="O78" s="114" t="s">
        <v>17</v>
      </c>
      <c r="P78" s="115"/>
      <c r="Q78" s="118"/>
      <c r="R78" s="114" t="s">
        <v>17</v>
      </c>
    </row>
    <row r="79" spans="1:18" s="1" customFormat="1" ht="30" customHeight="1" thickBot="1" x14ac:dyDescent="0.25">
      <c r="A79" s="47">
        <v>4400</v>
      </c>
      <c r="B79" s="78" t="s">
        <v>291</v>
      </c>
      <c r="C79" s="9"/>
      <c r="D79" s="14">
        <f>D81+D85</f>
        <v>721029.34</v>
      </c>
      <c r="E79" s="14">
        <f>E81+E85</f>
        <v>721029.34</v>
      </c>
      <c r="F79" s="14"/>
      <c r="G79" s="14">
        <f>G81+G85</f>
        <v>759767</v>
      </c>
      <c r="H79" s="14">
        <f>H81+H85</f>
        <v>759767</v>
      </c>
      <c r="I79" s="14"/>
      <c r="J79" s="14">
        <f>J81+J85</f>
        <v>821500</v>
      </c>
      <c r="K79" s="98">
        <f>K81+K85</f>
        <v>821500</v>
      </c>
      <c r="L79" s="14"/>
      <c r="M79" s="124">
        <f t="shared" ref="M79:N79" si="65">M81+M85</f>
        <v>821500</v>
      </c>
      <c r="N79" s="128">
        <f t="shared" si="65"/>
        <v>821500</v>
      </c>
      <c r="O79" s="124"/>
      <c r="P79" s="124">
        <f t="shared" ref="P79:Q79" si="66">P81+P85</f>
        <v>821500</v>
      </c>
      <c r="Q79" s="128">
        <f t="shared" si="66"/>
        <v>821500</v>
      </c>
      <c r="R79" s="124"/>
    </row>
    <row r="80" spans="1:18" s="1" customFormat="1" ht="30" customHeight="1" thickBot="1" x14ac:dyDescent="0.25">
      <c r="A80" s="47"/>
      <c r="B80" s="76" t="s">
        <v>12</v>
      </c>
      <c r="C80" s="9"/>
      <c r="D80" s="11"/>
      <c r="E80" s="12"/>
      <c r="F80" s="9"/>
      <c r="G80" s="13"/>
      <c r="H80" s="13"/>
      <c r="I80" s="9"/>
      <c r="J80" s="13"/>
      <c r="K80" s="59"/>
      <c r="L80" s="9"/>
      <c r="M80" s="115"/>
      <c r="N80" s="118"/>
      <c r="O80" s="114"/>
      <c r="P80" s="115"/>
      <c r="Q80" s="118"/>
      <c r="R80" s="114"/>
    </row>
    <row r="81" spans="1:18" s="1" customFormat="1" ht="30" customHeight="1" thickBot="1" x14ac:dyDescent="0.25">
      <c r="A81" s="47">
        <v>4410</v>
      </c>
      <c r="B81" s="80" t="s">
        <v>292</v>
      </c>
      <c r="C81" s="9" t="s">
        <v>213</v>
      </c>
      <c r="D81" s="14">
        <f>D83+D84</f>
        <v>721029.34</v>
      </c>
      <c r="E81" s="14">
        <f>E83+E84</f>
        <v>721029.34</v>
      </c>
      <c r="F81" s="14"/>
      <c r="G81" s="14">
        <f>G83+G84</f>
        <v>759767</v>
      </c>
      <c r="H81" s="14">
        <f>H83+H84</f>
        <v>759767</v>
      </c>
      <c r="I81" s="14"/>
      <c r="J81" s="14">
        <f>J83+J84</f>
        <v>821500</v>
      </c>
      <c r="K81" s="98">
        <f>K83+K84</f>
        <v>821500</v>
      </c>
      <c r="L81" s="14"/>
      <c r="M81" s="124">
        <f t="shared" ref="M81:N81" si="67">M83+M84</f>
        <v>821500</v>
      </c>
      <c r="N81" s="128">
        <f t="shared" si="67"/>
        <v>821500</v>
      </c>
      <c r="O81" s="124"/>
      <c r="P81" s="124">
        <f t="shared" ref="P81:Q81" si="68">P83+P84</f>
        <v>821500</v>
      </c>
      <c r="Q81" s="128">
        <f t="shared" si="68"/>
        <v>821500</v>
      </c>
      <c r="R81" s="124"/>
    </row>
    <row r="82" spans="1:18" s="1" customFormat="1" ht="30" customHeight="1" thickBot="1" x14ac:dyDescent="0.25">
      <c r="A82" s="47"/>
      <c r="B82" s="76" t="s">
        <v>136</v>
      </c>
      <c r="C82" s="9"/>
      <c r="D82" s="11"/>
      <c r="E82" s="12"/>
      <c r="F82" s="9"/>
      <c r="G82" s="13"/>
      <c r="H82" s="13"/>
      <c r="I82" s="9"/>
      <c r="J82" s="13"/>
      <c r="K82" s="59"/>
      <c r="L82" s="9"/>
      <c r="M82" s="115"/>
      <c r="N82" s="118"/>
      <c r="O82" s="114"/>
      <c r="P82" s="115"/>
      <c r="Q82" s="118"/>
      <c r="R82" s="114"/>
    </row>
    <row r="83" spans="1:18" s="1" customFormat="1" ht="30" customHeight="1" thickBot="1" x14ac:dyDescent="0.25">
      <c r="A83" s="47">
        <v>4411</v>
      </c>
      <c r="B83" s="76" t="s">
        <v>293</v>
      </c>
      <c r="C83" s="9" t="s">
        <v>294</v>
      </c>
      <c r="D83" s="12">
        <f>E83</f>
        <v>721029.34</v>
      </c>
      <c r="E83" s="12">
        <v>721029.34</v>
      </c>
      <c r="F83" s="9" t="s">
        <v>18</v>
      </c>
      <c r="G83" s="12">
        <f>H83</f>
        <v>759767</v>
      </c>
      <c r="H83" s="13">
        <v>759767</v>
      </c>
      <c r="I83" s="9" t="s">
        <v>18</v>
      </c>
      <c r="J83" s="12">
        <f>K83</f>
        <v>821500</v>
      </c>
      <c r="K83" s="59">
        <v>821500</v>
      </c>
      <c r="L83" s="9" t="s">
        <v>18</v>
      </c>
      <c r="M83" s="123">
        <f t="shared" ref="M83" si="69">N83</f>
        <v>821500</v>
      </c>
      <c r="N83" s="118">
        <v>821500</v>
      </c>
      <c r="O83" s="114" t="s">
        <v>18</v>
      </c>
      <c r="P83" s="123">
        <f t="shared" ref="P83" si="70">Q83</f>
        <v>821500</v>
      </c>
      <c r="Q83" s="118">
        <v>821500</v>
      </c>
      <c r="R83" s="114" t="s">
        <v>18</v>
      </c>
    </row>
    <row r="84" spans="1:18" s="1" customFormat="1" ht="30" customHeight="1" thickBot="1" x14ac:dyDescent="0.25">
      <c r="A84" s="47">
        <v>4412</v>
      </c>
      <c r="B84" s="76" t="s">
        <v>295</v>
      </c>
      <c r="C84" s="9">
        <v>4512</v>
      </c>
      <c r="D84" s="12">
        <f>E84</f>
        <v>0</v>
      </c>
      <c r="E84" s="12"/>
      <c r="F84" s="9" t="s">
        <v>17</v>
      </c>
      <c r="G84" s="12">
        <f>H84</f>
        <v>0</v>
      </c>
      <c r="H84" s="13"/>
      <c r="I84" s="9" t="s">
        <v>17</v>
      </c>
      <c r="J84" s="12"/>
      <c r="K84" s="59"/>
      <c r="L84" s="9" t="s">
        <v>17</v>
      </c>
      <c r="M84" s="123"/>
      <c r="N84" s="118"/>
      <c r="O84" s="114" t="s">
        <v>17</v>
      </c>
      <c r="P84" s="123"/>
      <c r="Q84" s="118"/>
      <c r="R84" s="114" t="s">
        <v>17</v>
      </c>
    </row>
    <row r="85" spans="1:18" s="1" customFormat="1" ht="30" customHeight="1" thickBot="1" x14ac:dyDescent="0.25">
      <c r="A85" s="47">
        <v>4420</v>
      </c>
      <c r="B85" s="78" t="s">
        <v>296</v>
      </c>
      <c r="C85" s="9" t="s">
        <v>213</v>
      </c>
      <c r="D85" s="11"/>
      <c r="E85" s="12"/>
      <c r="F85" s="9" t="s">
        <v>18</v>
      </c>
      <c r="G85" s="13"/>
      <c r="H85" s="13"/>
      <c r="I85" s="9" t="s">
        <v>18</v>
      </c>
      <c r="J85" s="13"/>
      <c r="K85" s="59"/>
      <c r="L85" s="9" t="s">
        <v>18</v>
      </c>
      <c r="M85" s="115"/>
      <c r="N85" s="118"/>
      <c r="O85" s="114" t="s">
        <v>18</v>
      </c>
      <c r="P85" s="115"/>
      <c r="Q85" s="118"/>
      <c r="R85" s="114" t="s">
        <v>18</v>
      </c>
    </row>
    <row r="86" spans="1:18" s="1" customFormat="1" ht="30" customHeight="1" thickBot="1" x14ac:dyDescent="0.25">
      <c r="A86" s="47"/>
      <c r="B86" s="76" t="s">
        <v>136</v>
      </c>
      <c r="C86" s="9"/>
      <c r="D86" s="11"/>
      <c r="E86" s="12"/>
      <c r="F86" s="9"/>
      <c r="G86" s="13"/>
      <c r="H86" s="13"/>
      <c r="I86" s="9"/>
      <c r="J86" s="13"/>
      <c r="K86" s="59"/>
      <c r="L86" s="9"/>
      <c r="M86" s="115"/>
      <c r="N86" s="118"/>
      <c r="O86" s="114"/>
      <c r="P86" s="115"/>
      <c r="Q86" s="118"/>
      <c r="R86" s="114"/>
    </row>
    <row r="87" spans="1:18" s="1" customFormat="1" ht="30" customHeight="1" thickBot="1" x14ac:dyDescent="0.25">
      <c r="A87" s="47">
        <v>4421</v>
      </c>
      <c r="B87" s="76" t="s">
        <v>297</v>
      </c>
      <c r="C87" s="9" t="s">
        <v>298</v>
      </c>
      <c r="D87" s="11"/>
      <c r="E87" s="12"/>
      <c r="F87" s="9" t="s">
        <v>18</v>
      </c>
      <c r="G87" s="13"/>
      <c r="H87" s="13"/>
      <c r="I87" s="9" t="s">
        <v>18</v>
      </c>
      <c r="J87" s="13"/>
      <c r="K87" s="59"/>
      <c r="L87" s="9" t="s">
        <v>18</v>
      </c>
      <c r="M87" s="115"/>
      <c r="N87" s="118"/>
      <c r="O87" s="114" t="s">
        <v>18</v>
      </c>
      <c r="P87" s="115"/>
      <c r="Q87" s="118"/>
      <c r="R87" s="114" t="s">
        <v>18</v>
      </c>
    </row>
    <row r="88" spans="1:18" s="1" customFormat="1" ht="30" customHeight="1" thickBot="1" x14ac:dyDescent="0.25">
      <c r="A88" s="47">
        <v>4422</v>
      </c>
      <c r="B88" s="76" t="s">
        <v>299</v>
      </c>
      <c r="C88" s="9">
        <v>4522</v>
      </c>
      <c r="D88" s="11"/>
      <c r="E88" s="12"/>
      <c r="F88" s="9" t="s">
        <v>17</v>
      </c>
      <c r="G88" s="13"/>
      <c r="H88" s="13"/>
      <c r="I88" s="9" t="s">
        <v>17</v>
      </c>
      <c r="J88" s="13"/>
      <c r="K88" s="59"/>
      <c r="L88" s="9" t="s">
        <v>17</v>
      </c>
      <c r="M88" s="115"/>
      <c r="N88" s="118"/>
      <c r="O88" s="114" t="s">
        <v>17</v>
      </c>
      <c r="P88" s="115"/>
      <c r="Q88" s="118"/>
      <c r="R88" s="114" t="s">
        <v>17</v>
      </c>
    </row>
    <row r="89" spans="1:18" s="1" customFormat="1" ht="30" customHeight="1" thickBot="1" x14ac:dyDescent="0.25">
      <c r="A89" s="47">
        <v>4500</v>
      </c>
      <c r="B89" s="78" t="s">
        <v>300</v>
      </c>
      <c r="C89" s="9" t="s">
        <v>213</v>
      </c>
      <c r="D89" s="14">
        <f>D91+D95+D100+D109</f>
        <v>2739.7</v>
      </c>
      <c r="E89" s="14">
        <f>E91+E95+E100+E109</f>
        <v>2739.7</v>
      </c>
      <c r="F89" s="14"/>
      <c r="G89" s="14">
        <f>G91+G95+G100+G109</f>
        <v>0</v>
      </c>
      <c r="H89" s="14">
        <f>H91+H95+H100+H109</f>
        <v>0</v>
      </c>
      <c r="I89" s="14"/>
      <c r="J89" s="14"/>
      <c r="K89" s="98"/>
      <c r="L89" s="14"/>
      <c r="M89" s="124"/>
      <c r="N89" s="128"/>
      <c r="O89" s="124"/>
      <c r="P89" s="124"/>
      <c r="Q89" s="128"/>
      <c r="R89" s="124"/>
    </row>
    <row r="90" spans="1:18" s="1" customFormat="1" ht="30" customHeight="1" thickBot="1" x14ac:dyDescent="0.25">
      <c r="A90" s="47"/>
      <c r="B90" s="80" t="s">
        <v>301</v>
      </c>
      <c r="C90" s="9"/>
      <c r="D90" s="11"/>
      <c r="E90" s="12"/>
      <c r="F90" s="9"/>
      <c r="G90" s="13"/>
      <c r="H90" s="13"/>
      <c r="I90" s="9"/>
      <c r="J90" s="13"/>
      <c r="K90" s="59"/>
      <c r="L90" s="9"/>
      <c r="M90" s="115"/>
      <c r="N90" s="118"/>
      <c r="O90" s="114"/>
      <c r="P90" s="115"/>
      <c r="Q90" s="118"/>
      <c r="R90" s="114"/>
    </row>
    <row r="91" spans="1:18" s="1" customFormat="1" ht="30" customHeight="1" thickBot="1" x14ac:dyDescent="0.25">
      <c r="A91" s="47">
        <v>4510</v>
      </c>
      <c r="B91" s="80" t="s">
        <v>302</v>
      </c>
      <c r="C91" s="9" t="s">
        <v>213</v>
      </c>
      <c r="D91" s="14">
        <f>D93+D94</f>
        <v>0</v>
      </c>
      <c r="E91" s="14">
        <f>E93+E94</f>
        <v>0</v>
      </c>
      <c r="F91" s="6" t="s">
        <v>17</v>
      </c>
      <c r="G91" s="14">
        <f>G93+G94</f>
        <v>0</v>
      </c>
      <c r="H91" s="8"/>
      <c r="I91" s="6" t="s">
        <v>17</v>
      </c>
      <c r="J91" s="14"/>
      <c r="K91" s="64"/>
      <c r="L91" s="6" t="s">
        <v>17</v>
      </c>
      <c r="M91" s="124"/>
      <c r="N91" s="121"/>
      <c r="O91" s="119" t="s">
        <v>17</v>
      </c>
      <c r="P91" s="124"/>
      <c r="Q91" s="121"/>
      <c r="R91" s="119" t="s">
        <v>17</v>
      </c>
    </row>
    <row r="92" spans="1:18" s="1" customFormat="1" ht="30" customHeight="1" thickBot="1" x14ac:dyDescent="0.25">
      <c r="A92" s="47"/>
      <c r="B92" s="76" t="s">
        <v>136</v>
      </c>
      <c r="C92" s="9"/>
      <c r="D92" s="11"/>
      <c r="E92" s="12"/>
      <c r="F92" s="9"/>
      <c r="G92" s="13"/>
      <c r="H92" s="13"/>
      <c r="I92" s="9"/>
      <c r="J92" s="13"/>
      <c r="K92" s="59"/>
      <c r="L92" s="9"/>
      <c r="M92" s="115"/>
      <c r="N92" s="118"/>
      <c r="O92" s="114"/>
      <c r="P92" s="115"/>
      <c r="Q92" s="118"/>
      <c r="R92" s="114"/>
    </row>
    <row r="93" spans="1:18" s="1" customFormat="1" ht="30" customHeight="1" thickBot="1" x14ac:dyDescent="0.25">
      <c r="A93" s="47">
        <v>4511</v>
      </c>
      <c r="B93" s="76" t="s">
        <v>303</v>
      </c>
      <c r="C93" s="9">
        <v>4611</v>
      </c>
      <c r="D93" s="11">
        <f>E93</f>
        <v>0</v>
      </c>
      <c r="E93" s="12"/>
      <c r="F93" s="9" t="s">
        <v>17</v>
      </c>
      <c r="G93" s="13"/>
      <c r="H93" s="13"/>
      <c r="I93" s="9" t="s">
        <v>17</v>
      </c>
      <c r="J93" s="13"/>
      <c r="K93" s="59"/>
      <c r="L93" s="9" t="s">
        <v>17</v>
      </c>
      <c r="M93" s="115"/>
      <c r="N93" s="118"/>
      <c r="O93" s="114" t="s">
        <v>17</v>
      </c>
      <c r="P93" s="115"/>
      <c r="Q93" s="118"/>
      <c r="R93" s="114" t="s">
        <v>17</v>
      </c>
    </row>
    <row r="94" spans="1:18" s="1" customFormat="1" ht="30" customHeight="1" thickBot="1" x14ac:dyDescent="0.25">
      <c r="A94" s="47">
        <v>4512</v>
      </c>
      <c r="B94" s="76" t="s">
        <v>304</v>
      </c>
      <c r="C94" s="9">
        <v>4612</v>
      </c>
      <c r="D94" s="11">
        <f>E94</f>
        <v>0</v>
      </c>
      <c r="E94" s="12"/>
      <c r="F94" s="9" t="s">
        <v>17</v>
      </c>
      <c r="G94" s="13"/>
      <c r="H94" s="13"/>
      <c r="I94" s="9" t="s">
        <v>17</v>
      </c>
      <c r="J94" s="13"/>
      <c r="K94" s="59"/>
      <c r="L94" s="9" t="s">
        <v>17</v>
      </c>
      <c r="M94" s="115"/>
      <c r="N94" s="118"/>
      <c r="O94" s="114" t="s">
        <v>17</v>
      </c>
      <c r="P94" s="115"/>
      <c r="Q94" s="118"/>
      <c r="R94" s="114" t="s">
        <v>17</v>
      </c>
    </row>
    <row r="95" spans="1:18" s="1" customFormat="1" ht="30" customHeight="1" thickBot="1" x14ac:dyDescent="0.25">
      <c r="A95" s="47">
        <v>4520</v>
      </c>
      <c r="B95" s="80" t="s">
        <v>305</v>
      </c>
      <c r="C95" s="9" t="s">
        <v>213</v>
      </c>
      <c r="D95" s="11"/>
      <c r="E95" s="12"/>
      <c r="F95" s="9" t="s">
        <v>17</v>
      </c>
      <c r="G95" s="13"/>
      <c r="H95" s="13"/>
      <c r="I95" s="9" t="s">
        <v>17</v>
      </c>
      <c r="J95" s="13"/>
      <c r="K95" s="59"/>
      <c r="L95" s="9" t="s">
        <v>17</v>
      </c>
      <c r="M95" s="115"/>
      <c r="N95" s="118"/>
      <c r="O95" s="114" t="s">
        <v>17</v>
      </c>
      <c r="P95" s="115"/>
      <c r="Q95" s="118"/>
      <c r="R95" s="114" t="s">
        <v>17</v>
      </c>
    </row>
    <row r="96" spans="1:18" s="1" customFormat="1" ht="30" customHeight="1" thickBot="1" x14ac:dyDescent="0.25">
      <c r="A96" s="47"/>
      <c r="B96" s="80" t="s">
        <v>306</v>
      </c>
      <c r="C96" s="9"/>
      <c r="D96" s="11"/>
      <c r="E96" s="12"/>
      <c r="F96" s="9"/>
      <c r="G96" s="13"/>
      <c r="H96" s="13"/>
      <c r="I96" s="9"/>
      <c r="J96" s="13"/>
      <c r="K96" s="59"/>
      <c r="L96" s="9"/>
      <c r="M96" s="115"/>
      <c r="N96" s="118"/>
      <c r="O96" s="114"/>
      <c r="P96" s="115"/>
      <c r="Q96" s="118"/>
      <c r="R96" s="114"/>
    </row>
    <row r="97" spans="1:18" s="1" customFormat="1" ht="30" customHeight="1" thickBot="1" x14ac:dyDescent="0.25">
      <c r="A97" s="47">
        <v>4521</v>
      </c>
      <c r="B97" s="76" t="s">
        <v>307</v>
      </c>
      <c r="C97" s="9">
        <v>4621</v>
      </c>
      <c r="D97" s="11"/>
      <c r="E97" s="12"/>
      <c r="F97" s="9" t="s">
        <v>17</v>
      </c>
      <c r="G97" s="13"/>
      <c r="H97" s="13"/>
      <c r="I97" s="9" t="s">
        <v>17</v>
      </c>
      <c r="J97" s="13"/>
      <c r="K97" s="59"/>
      <c r="L97" s="9" t="s">
        <v>17</v>
      </c>
      <c r="M97" s="115"/>
      <c r="N97" s="118"/>
      <c r="O97" s="114" t="s">
        <v>17</v>
      </c>
      <c r="P97" s="115"/>
      <c r="Q97" s="118"/>
      <c r="R97" s="114" t="s">
        <v>17</v>
      </c>
    </row>
    <row r="98" spans="1:18" s="1" customFormat="1" ht="30" customHeight="1" thickBot="1" x14ac:dyDescent="0.25">
      <c r="A98" s="47">
        <v>4522</v>
      </c>
      <c r="B98" s="76" t="s">
        <v>308</v>
      </c>
      <c r="C98" s="9">
        <v>4622</v>
      </c>
      <c r="D98" s="11"/>
      <c r="E98" s="12"/>
      <c r="F98" s="9" t="s">
        <v>17</v>
      </c>
      <c r="G98" s="13"/>
      <c r="H98" s="13"/>
      <c r="I98" s="9" t="s">
        <v>17</v>
      </c>
      <c r="J98" s="13"/>
      <c r="K98" s="59"/>
      <c r="L98" s="9" t="s">
        <v>17</v>
      </c>
      <c r="M98" s="115"/>
      <c r="N98" s="118"/>
      <c r="O98" s="114" t="s">
        <v>17</v>
      </c>
      <c r="P98" s="115"/>
      <c r="Q98" s="118"/>
      <c r="R98" s="114" t="s">
        <v>17</v>
      </c>
    </row>
    <row r="99" spans="1:18" s="1" customFormat="1" ht="30" customHeight="1" thickBot="1" x14ac:dyDescent="0.25">
      <c r="A99" s="47"/>
      <c r="B99" s="76" t="s">
        <v>12</v>
      </c>
      <c r="C99" s="9"/>
      <c r="D99" s="11"/>
      <c r="E99" s="12"/>
      <c r="F99" s="9"/>
      <c r="G99" s="13"/>
      <c r="H99" s="13"/>
      <c r="I99" s="9"/>
      <c r="J99" s="13"/>
      <c r="K99" s="59"/>
      <c r="L99" s="9"/>
      <c r="M99" s="115"/>
      <c r="N99" s="118"/>
      <c r="O99" s="114"/>
      <c r="P99" s="115"/>
      <c r="Q99" s="118"/>
      <c r="R99" s="114"/>
    </row>
    <row r="100" spans="1:18" s="1" customFormat="1" ht="30" customHeight="1" thickBot="1" x14ac:dyDescent="0.25">
      <c r="A100" s="47">
        <v>4530</v>
      </c>
      <c r="B100" s="80" t="s">
        <v>309</v>
      </c>
      <c r="C100" s="9" t="s">
        <v>213</v>
      </c>
      <c r="D100" s="11"/>
      <c r="E100" s="12"/>
      <c r="F100" s="9" t="s">
        <v>18</v>
      </c>
      <c r="G100" s="13"/>
      <c r="H100" s="13"/>
      <c r="I100" s="9" t="s">
        <v>18</v>
      </c>
      <c r="J100" s="13"/>
      <c r="K100" s="59"/>
      <c r="L100" s="9" t="s">
        <v>18</v>
      </c>
      <c r="M100" s="115"/>
      <c r="N100" s="118"/>
      <c r="O100" s="114" t="s">
        <v>18</v>
      </c>
      <c r="P100" s="115"/>
      <c r="Q100" s="118"/>
      <c r="R100" s="114" t="s">
        <v>18</v>
      </c>
    </row>
    <row r="101" spans="1:18" s="1" customFormat="1" ht="30" customHeight="1" thickBot="1" x14ac:dyDescent="0.25">
      <c r="A101" s="47"/>
      <c r="B101" s="76" t="s">
        <v>136</v>
      </c>
      <c r="C101" s="9"/>
      <c r="D101" s="11"/>
      <c r="E101" s="12"/>
      <c r="F101" s="9"/>
      <c r="G101" s="13"/>
      <c r="H101" s="13"/>
      <c r="I101" s="9"/>
      <c r="J101" s="13"/>
      <c r="K101" s="59"/>
      <c r="L101" s="9"/>
      <c r="M101" s="115"/>
      <c r="N101" s="118"/>
      <c r="O101" s="114"/>
      <c r="P101" s="115"/>
      <c r="Q101" s="118"/>
      <c r="R101" s="114"/>
    </row>
    <row r="102" spans="1:18" s="1" customFormat="1" ht="30" customHeight="1" thickBot="1" x14ac:dyDescent="0.25">
      <c r="A102" s="47">
        <v>4531</v>
      </c>
      <c r="B102" s="76" t="s">
        <v>310</v>
      </c>
      <c r="C102" s="9" t="s">
        <v>311</v>
      </c>
      <c r="D102" s="11"/>
      <c r="E102" s="12"/>
      <c r="F102" s="9" t="s">
        <v>18</v>
      </c>
      <c r="G102" s="13"/>
      <c r="H102" s="13"/>
      <c r="I102" s="9" t="s">
        <v>18</v>
      </c>
      <c r="J102" s="13"/>
      <c r="K102" s="59"/>
      <c r="L102" s="9" t="s">
        <v>18</v>
      </c>
      <c r="M102" s="115"/>
      <c r="N102" s="118"/>
      <c r="O102" s="114" t="s">
        <v>18</v>
      </c>
      <c r="P102" s="115"/>
      <c r="Q102" s="118"/>
      <c r="R102" s="114" t="s">
        <v>18</v>
      </c>
    </row>
    <row r="103" spans="1:18" s="1" customFormat="1" ht="30" customHeight="1" thickBot="1" x14ac:dyDescent="0.25">
      <c r="A103" s="47">
        <v>4532</v>
      </c>
      <c r="B103" s="76" t="s">
        <v>312</v>
      </c>
      <c r="C103" s="9" t="s">
        <v>313</v>
      </c>
      <c r="D103" s="11"/>
      <c r="E103" s="12"/>
      <c r="F103" s="9" t="s">
        <v>18</v>
      </c>
      <c r="G103" s="13"/>
      <c r="H103" s="13"/>
      <c r="I103" s="9" t="s">
        <v>18</v>
      </c>
      <c r="J103" s="13"/>
      <c r="K103" s="59"/>
      <c r="L103" s="9" t="s">
        <v>18</v>
      </c>
      <c r="M103" s="115"/>
      <c r="N103" s="118"/>
      <c r="O103" s="114" t="s">
        <v>18</v>
      </c>
      <c r="P103" s="115"/>
      <c r="Q103" s="118"/>
      <c r="R103" s="114" t="s">
        <v>18</v>
      </c>
    </row>
    <row r="104" spans="1:18" s="1" customFormat="1" ht="30" customHeight="1" x14ac:dyDescent="0.2">
      <c r="A104" s="200">
        <v>4533</v>
      </c>
      <c r="B104" s="83" t="s">
        <v>314</v>
      </c>
      <c r="C104" s="179" t="s">
        <v>213</v>
      </c>
      <c r="D104" s="190"/>
      <c r="E104" s="182"/>
      <c r="F104" s="179" t="s">
        <v>17</v>
      </c>
      <c r="G104" s="195"/>
      <c r="H104" s="195"/>
      <c r="I104" s="179" t="s">
        <v>17</v>
      </c>
      <c r="J104" s="195"/>
      <c r="K104" s="196"/>
      <c r="L104" s="179" t="s">
        <v>17</v>
      </c>
      <c r="M104" s="195"/>
      <c r="N104" s="196"/>
      <c r="O104" s="179" t="s">
        <v>17</v>
      </c>
      <c r="P104" s="195"/>
      <c r="Q104" s="196"/>
      <c r="R104" s="179" t="s">
        <v>17</v>
      </c>
    </row>
    <row r="105" spans="1:18" s="1" customFormat="1" ht="30" customHeight="1" thickBot="1" x14ac:dyDescent="0.25">
      <c r="A105" s="201"/>
      <c r="B105" s="78" t="s">
        <v>315</v>
      </c>
      <c r="C105" s="179"/>
      <c r="D105" s="190"/>
      <c r="E105" s="182"/>
      <c r="F105" s="179"/>
      <c r="G105" s="195"/>
      <c r="H105" s="195"/>
      <c r="I105" s="179"/>
      <c r="J105" s="195"/>
      <c r="K105" s="196"/>
      <c r="L105" s="179"/>
      <c r="M105" s="195"/>
      <c r="N105" s="196"/>
      <c r="O105" s="179"/>
      <c r="P105" s="195"/>
      <c r="Q105" s="196"/>
      <c r="R105" s="179"/>
    </row>
    <row r="106" spans="1:18" s="1" customFormat="1" ht="30" customHeight="1" thickBot="1" x14ac:dyDescent="0.25">
      <c r="A106" s="47">
        <v>4534</v>
      </c>
      <c r="B106" s="76" t="s">
        <v>316</v>
      </c>
      <c r="C106" s="9"/>
      <c r="D106" s="11"/>
      <c r="E106" s="12"/>
      <c r="F106" s="9" t="s">
        <v>17</v>
      </c>
      <c r="G106" s="13"/>
      <c r="H106" s="13"/>
      <c r="I106" s="9" t="s">
        <v>17</v>
      </c>
      <c r="J106" s="13"/>
      <c r="K106" s="59"/>
      <c r="L106" s="9" t="s">
        <v>17</v>
      </c>
      <c r="M106" s="115"/>
      <c r="N106" s="118"/>
      <c r="O106" s="114" t="s">
        <v>17</v>
      </c>
      <c r="P106" s="115"/>
      <c r="Q106" s="118"/>
      <c r="R106" s="114" t="s">
        <v>17</v>
      </c>
    </row>
    <row r="107" spans="1:18" s="1" customFormat="1" ht="30" customHeight="1" thickBot="1" x14ac:dyDescent="0.25">
      <c r="A107" s="47">
        <v>4535</v>
      </c>
      <c r="B107" s="76" t="s">
        <v>317</v>
      </c>
      <c r="C107" s="9"/>
      <c r="D107" s="11"/>
      <c r="E107" s="12"/>
      <c r="F107" s="9" t="s">
        <v>17</v>
      </c>
      <c r="G107" s="13"/>
      <c r="H107" s="13"/>
      <c r="I107" s="9" t="s">
        <v>17</v>
      </c>
      <c r="J107" s="13"/>
      <c r="K107" s="59"/>
      <c r="L107" s="9" t="s">
        <v>17</v>
      </c>
      <c r="M107" s="115"/>
      <c r="N107" s="118"/>
      <c r="O107" s="114" t="s">
        <v>17</v>
      </c>
      <c r="P107" s="115"/>
      <c r="Q107" s="118"/>
      <c r="R107" s="114" t="s">
        <v>17</v>
      </c>
    </row>
    <row r="108" spans="1:18" s="1" customFormat="1" ht="30" customHeight="1" thickBot="1" x14ac:dyDescent="0.25">
      <c r="A108" s="47">
        <v>4533</v>
      </c>
      <c r="B108" s="76" t="s">
        <v>318</v>
      </c>
      <c r="C108" s="9" t="s">
        <v>319</v>
      </c>
      <c r="D108" s="11"/>
      <c r="E108" s="12"/>
      <c r="F108" s="9" t="s">
        <v>18</v>
      </c>
      <c r="G108" s="13"/>
      <c r="H108" s="13"/>
      <c r="I108" s="9" t="s">
        <v>32</v>
      </c>
      <c r="J108" s="13"/>
      <c r="K108" s="59"/>
      <c r="L108" s="9" t="s">
        <v>32</v>
      </c>
      <c r="M108" s="115"/>
      <c r="N108" s="118"/>
      <c r="O108" s="114" t="s">
        <v>32</v>
      </c>
      <c r="P108" s="115"/>
      <c r="Q108" s="118"/>
      <c r="R108" s="114" t="s">
        <v>32</v>
      </c>
    </row>
    <row r="109" spans="1:18" s="1" customFormat="1" ht="30" customHeight="1" thickBot="1" x14ac:dyDescent="0.25">
      <c r="A109" s="47">
        <v>4540</v>
      </c>
      <c r="B109" s="80" t="s">
        <v>320</v>
      </c>
      <c r="C109" s="9" t="s">
        <v>213</v>
      </c>
      <c r="D109" s="14">
        <f>D110+D111+D112</f>
        <v>2739.7</v>
      </c>
      <c r="E109" s="14">
        <f>E110+E111+E112</f>
        <v>2739.7</v>
      </c>
      <c r="F109" s="14"/>
      <c r="G109" s="14">
        <f>G110+G111+G112</f>
        <v>0</v>
      </c>
      <c r="H109" s="14">
        <f>H110+H111+H112</f>
        <v>0</v>
      </c>
      <c r="I109" s="14"/>
      <c r="J109" s="14">
        <f>J110+J111+J112</f>
        <v>0</v>
      </c>
      <c r="K109" s="98">
        <f>K110+K111+K112</f>
        <v>0</v>
      </c>
      <c r="L109" s="14"/>
      <c r="M109" s="124">
        <f t="shared" ref="M109:N109" si="71">M110+M111+M112</f>
        <v>0</v>
      </c>
      <c r="N109" s="128">
        <f t="shared" si="71"/>
        <v>0</v>
      </c>
      <c r="O109" s="124"/>
      <c r="P109" s="124">
        <f t="shared" ref="P109:Q109" si="72">P110+P111+P112</f>
        <v>0</v>
      </c>
      <c r="Q109" s="128">
        <f t="shared" si="72"/>
        <v>0</v>
      </c>
      <c r="R109" s="124"/>
    </row>
    <row r="110" spans="1:18" s="1" customFormat="1" ht="30" customHeight="1" thickBot="1" x14ac:dyDescent="0.25">
      <c r="A110" s="47">
        <v>4541</v>
      </c>
      <c r="B110" s="76" t="s">
        <v>321</v>
      </c>
      <c r="C110" s="9">
        <v>4655</v>
      </c>
      <c r="D110" s="11">
        <f>E110</f>
        <v>0</v>
      </c>
      <c r="E110" s="12"/>
      <c r="F110" s="9" t="s">
        <v>17</v>
      </c>
      <c r="G110" s="13"/>
      <c r="H110" s="13"/>
      <c r="I110" s="9" t="s">
        <v>17</v>
      </c>
      <c r="J110" s="13"/>
      <c r="K110" s="59"/>
      <c r="L110" s="9" t="s">
        <v>17</v>
      </c>
      <c r="M110" s="115"/>
      <c r="N110" s="118"/>
      <c r="O110" s="114" t="s">
        <v>17</v>
      </c>
      <c r="P110" s="115"/>
      <c r="Q110" s="118"/>
      <c r="R110" s="114" t="s">
        <v>17</v>
      </c>
    </row>
    <row r="111" spans="1:18" s="1" customFormat="1" ht="30" customHeight="1" thickBot="1" x14ac:dyDescent="0.25">
      <c r="A111" s="47">
        <v>4542</v>
      </c>
      <c r="B111" s="76" t="s">
        <v>322</v>
      </c>
      <c r="C111" s="9">
        <v>4656</v>
      </c>
      <c r="D111" s="11">
        <f>E111</f>
        <v>0</v>
      </c>
      <c r="E111" s="12"/>
      <c r="F111" s="9" t="s">
        <v>18</v>
      </c>
      <c r="G111" s="13"/>
      <c r="H111" s="13"/>
      <c r="I111" s="9" t="s">
        <v>18</v>
      </c>
      <c r="J111" s="13"/>
      <c r="K111" s="59"/>
      <c r="L111" s="9" t="s">
        <v>18</v>
      </c>
      <c r="M111" s="115"/>
      <c r="N111" s="118"/>
      <c r="O111" s="114" t="s">
        <v>18</v>
      </c>
      <c r="P111" s="115"/>
      <c r="Q111" s="118"/>
      <c r="R111" s="114" t="s">
        <v>18</v>
      </c>
    </row>
    <row r="112" spans="1:18" s="1" customFormat="1" ht="30" customHeight="1" x14ac:dyDescent="0.2">
      <c r="A112" s="204">
        <v>4543</v>
      </c>
      <c r="B112" s="83" t="s">
        <v>323</v>
      </c>
      <c r="C112" s="177">
        <v>4657</v>
      </c>
      <c r="D112" s="182">
        <f>D115+D116+D117</f>
        <v>2739.7</v>
      </c>
      <c r="E112" s="182">
        <f>E115+E116+E117</f>
        <v>2739.7</v>
      </c>
      <c r="F112" s="182"/>
      <c r="G112" s="182">
        <f>G115+G116+G117</f>
        <v>0</v>
      </c>
      <c r="H112" s="182">
        <f>H115+H116+H117</f>
        <v>0</v>
      </c>
      <c r="I112" s="182"/>
      <c r="J112" s="182">
        <f>J115+J116+J117</f>
        <v>0</v>
      </c>
      <c r="K112" s="183">
        <f>K115+K116+K117</f>
        <v>0</v>
      </c>
      <c r="L112" s="182"/>
      <c r="M112" s="182">
        <f t="shared" ref="M112:N112" si="73">M115+M116+M117</f>
        <v>0</v>
      </c>
      <c r="N112" s="183">
        <f t="shared" si="73"/>
        <v>0</v>
      </c>
      <c r="O112" s="182"/>
      <c r="P112" s="182">
        <f t="shared" ref="P112:Q112" si="74">P115+P116+P117</f>
        <v>0</v>
      </c>
      <c r="Q112" s="183">
        <f t="shared" si="74"/>
        <v>0</v>
      </c>
      <c r="R112" s="182"/>
    </row>
    <row r="113" spans="1:18" s="1" customFormat="1" ht="30" customHeight="1" thickBot="1" x14ac:dyDescent="0.25">
      <c r="A113" s="205"/>
      <c r="B113" s="78" t="s">
        <v>324</v>
      </c>
      <c r="C113" s="177"/>
      <c r="D113" s="182"/>
      <c r="E113" s="182"/>
      <c r="F113" s="182"/>
      <c r="G113" s="182"/>
      <c r="H113" s="182"/>
      <c r="I113" s="182"/>
      <c r="J113" s="182"/>
      <c r="K113" s="183"/>
      <c r="L113" s="182"/>
      <c r="M113" s="182"/>
      <c r="N113" s="183"/>
      <c r="O113" s="182"/>
      <c r="P113" s="182"/>
      <c r="Q113" s="183"/>
      <c r="R113" s="182"/>
    </row>
    <row r="114" spans="1:18" s="1" customFormat="1" ht="30" customHeight="1" thickBot="1" x14ac:dyDescent="0.25">
      <c r="A114" s="49"/>
      <c r="B114" s="80" t="s">
        <v>325</v>
      </c>
      <c r="C114" s="6"/>
      <c r="D114" s="15"/>
      <c r="E114" s="14"/>
      <c r="F114" s="6"/>
      <c r="G114" s="15"/>
      <c r="H114" s="8"/>
      <c r="I114" s="6"/>
      <c r="J114" s="15"/>
      <c r="K114" s="64"/>
      <c r="L114" s="6"/>
      <c r="M114" s="126"/>
      <c r="N114" s="121"/>
      <c r="O114" s="119"/>
      <c r="P114" s="126"/>
      <c r="Q114" s="121"/>
      <c r="R114" s="119"/>
    </row>
    <row r="115" spans="1:18" s="1" customFormat="1" ht="30" customHeight="1" thickBot="1" x14ac:dyDescent="0.25">
      <c r="A115" s="47">
        <v>4544</v>
      </c>
      <c r="B115" s="76" t="s">
        <v>316</v>
      </c>
      <c r="C115" s="6"/>
      <c r="D115" s="15">
        <f>E115</f>
        <v>0</v>
      </c>
      <c r="E115" s="14"/>
      <c r="F115" s="6" t="s">
        <v>17</v>
      </c>
      <c r="G115" s="15">
        <f>H115</f>
        <v>0</v>
      </c>
      <c r="H115" s="8"/>
      <c r="I115" s="6" t="s">
        <v>17</v>
      </c>
      <c r="J115" s="15">
        <f>K115</f>
        <v>0</v>
      </c>
      <c r="K115" s="64"/>
      <c r="L115" s="6" t="s">
        <v>17</v>
      </c>
      <c r="M115" s="126">
        <f t="shared" ref="M115" si="75">N115</f>
        <v>0</v>
      </c>
      <c r="N115" s="121"/>
      <c r="O115" s="119" t="s">
        <v>17</v>
      </c>
      <c r="P115" s="126">
        <f t="shared" ref="P115" si="76">Q115</f>
        <v>0</v>
      </c>
      <c r="Q115" s="121"/>
      <c r="R115" s="119" t="s">
        <v>17</v>
      </c>
    </row>
    <row r="116" spans="1:18" s="1" customFormat="1" ht="30" customHeight="1" thickBot="1" x14ac:dyDescent="0.25">
      <c r="A116" s="47">
        <v>4545</v>
      </c>
      <c r="B116" s="76" t="s">
        <v>317</v>
      </c>
      <c r="C116" s="6"/>
      <c r="D116" s="15">
        <f>E116</f>
        <v>0</v>
      </c>
      <c r="E116" s="14"/>
      <c r="F116" s="6" t="s">
        <v>17</v>
      </c>
      <c r="G116" s="15">
        <f>H116</f>
        <v>0</v>
      </c>
      <c r="H116" s="8"/>
      <c r="I116" s="6" t="s">
        <v>17</v>
      </c>
      <c r="J116" s="15">
        <f>K116</f>
        <v>0</v>
      </c>
      <c r="K116" s="64"/>
      <c r="L116" s="6" t="s">
        <v>17</v>
      </c>
      <c r="M116" s="126">
        <f t="shared" ref="M116" si="77">N116</f>
        <v>0</v>
      </c>
      <c r="N116" s="121"/>
      <c r="O116" s="119" t="s">
        <v>17</v>
      </c>
      <c r="P116" s="126">
        <f t="shared" ref="P116" si="78">Q116</f>
        <v>0</v>
      </c>
      <c r="Q116" s="121"/>
      <c r="R116" s="119" t="s">
        <v>17</v>
      </c>
    </row>
    <row r="117" spans="1:18" s="1" customFormat="1" ht="30" customHeight="1" thickBot="1" x14ac:dyDescent="0.25">
      <c r="A117" s="47">
        <v>4546</v>
      </c>
      <c r="B117" s="82" t="s">
        <v>326</v>
      </c>
      <c r="C117" s="6"/>
      <c r="D117" s="14">
        <f>E117</f>
        <v>2739.7</v>
      </c>
      <c r="E117" s="14">
        <v>2739.7</v>
      </c>
      <c r="F117" s="6" t="s">
        <v>17</v>
      </c>
      <c r="G117" s="14">
        <f>H117</f>
        <v>0</v>
      </c>
      <c r="H117" s="8"/>
      <c r="I117" s="6" t="s">
        <v>17</v>
      </c>
      <c r="J117" s="14">
        <f>K117</f>
        <v>0</v>
      </c>
      <c r="K117" s="64"/>
      <c r="L117" s="6" t="s">
        <v>17</v>
      </c>
      <c r="M117" s="124">
        <f t="shared" ref="M117" si="79">N117</f>
        <v>0</v>
      </c>
      <c r="N117" s="121"/>
      <c r="O117" s="119" t="s">
        <v>17</v>
      </c>
      <c r="P117" s="124">
        <f t="shared" ref="P117" si="80">Q117</f>
        <v>0</v>
      </c>
      <c r="Q117" s="121"/>
      <c r="R117" s="119" t="s">
        <v>17</v>
      </c>
    </row>
    <row r="118" spans="1:18" s="1" customFormat="1" ht="30" customHeight="1" thickBot="1" x14ac:dyDescent="0.25">
      <c r="A118" s="49">
        <v>4600</v>
      </c>
      <c r="B118" s="78" t="s">
        <v>327</v>
      </c>
      <c r="C118" s="6" t="s">
        <v>213</v>
      </c>
      <c r="D118" s="14">
        <f>D120+D124+D130</f>
        <v>31134.799999999999</v>
      </c>
      <c r="E118" s="14">
        <f>E120+E124+E130</f>
        <v>31134.799999999999</v>
      </c>
      <c r="F118" s="14"/>
      <c r="G118" s="14">
        <f>G120+G124+G130</f>
        <v>34044.800000000003</v>
      </c>
      <c r="H118" s="14">
        <f>H120+H124+H130</f>
        <v>34044.800000000003</v>
      </c>
      <c r="I118" s="14"/>
      <c r="J118" s="14">
        <f>J120+J124+J130</f>
        <v>32544.799999999999</v>
      </c>
      <c r="K118" s="98">
        <f>K120+K124+K130</f>
        <v>32544.799999999999</v>
      </c>
      <c r="L118" s="14"/>
      <c r="M118" s="124">
        <f t="shared" ref="M118:N118" si="81">M120+M124+M130</f>
        <v>32544.799999999999</v>
      </c>
      <c r="N118" s="128">
        <f t="shared" si="81"/>
        <v>32544.799999999999</v>
      </c>
      <c r="O118" s="124"/>
      <c r="P118" s="124">
        <f t="shared" ref="P118:Q118" si="82">P120+P124+P130</f>
        <v>32544.799999999999</v>
      </c>
      <c r="Q118" s="128">
        <f t="shared" si="82"/>
        <v>32544.799999999999</v>
      </c>
      <c r="R118" s="124"/>
    </row>
    <row r="119" spans="1:18" s="1" customFormat="1" ht="30" customHeight="1" thickBot="1" x14ac:dyDescent="0.25">
      <c r="A119" s="47"/>
      <c r="B119" s="76" t="s">
        <v>12</v>
      </c>
      <c r="C119" s="9"/>
      <c r="D119" s="11"/>
      <c r="E119" s="12"/>
      <c r="F119" s="9"/>
      <c r="G119" s="13"/>
      <c r="H119" s="13"/>
      <c r="I119" s="9"/>
      <c r="J119" s="13"/>
      <c r="K119" s="59"/>
      <c r="L119" s="9"/>
      <c r="M119" s="115"/>
      <c r="N119" s="118"/>
      <c r="O119" s="114"/>
      <c r="P119" s="115"/>
      <c r="Q119" s="118"/>
      <c r="R119" s="114"/>
    </row>
    <row r="120" spans="1:18" s="1" customFormat="1" ht="30" customHeight="1" thickBot="1" x14ac:dyDescent="0.25">
      <c r="A120" s="49" t="s">
        <v>328</v>
      </c>
      <c r="B120" s="80" t="s">
        <v>329</v>
      </c>
      <c r="C120" s="6" t="s">
        <v>330</v>
      </c>
      <c r="D120" s="26">
        <f>E120</f>
        <v>0</v>
      </c>
      <c r="E120" s="14"/>
      <c r="F120" s="6" t="s">
        <v>18</v>
      </c>
      <c r="G120" s="26">
        <f>H120</f>
        <v>0</v>
      </c>
      <c r="H120" s="8"/>
      <c r="I120" s="6" t="s">
        <v>18</v>
      </c>
      <c r="J120" s="26">
        <f>K120</f>
        <v>0</v>
      </c>
      <c r="K120" s="64"/>
      <c r="L120" s="6" t="s">
        <v>18</v>
      </c>
      <c r="M120" s="127">
        <f t="shared" ref="M120" si="83">N120</f>
        <v>0</v>
      </c>
      <c r="N120" s="121"/>
      <c r="O120" s="119" t="s">
        <v>18</v>
      </c>
      <c r="P120" s="127">
        <f t="shared" ref="P120" si="84">Q120</f>
        <v>0</v>
      </c>
      <c r="Q120" s="121"/>
      <c r="R120" s="119" t="s">
        <v>18</v>
      </c>
    </row>
    <row r="121" spans="1:18" s="1" customFormat="1" ht="30" customHeight="1" thickBot="1" x14ac:dyDescent="0.25">
      <c r="A121" s="47"/>
      <c r="B121" s="82" t="s">
        <v>58</v>
      </c>
      <c r="C121" s="9"/>
      <c r="D121" s="11"/>
      <c r="E121" s="12"/>
      <c r="F121" s="9"/>
      <c r="G121" s="13"/>
      <c r="H121" s="13"/>
      <c r="I121" s="9"/>
      <c r="J121" s="13"/>
      <c r="K121" s="59"/>
      <c r="L121" s="9"/>
      <c r="M121" s="115"/>
      <c r="N121" s="118"/>
      <c r="O121" s="114"/>
      <c r="P121" s="115"/>
      <c r="Q121" s="118"/>
      <c r="R121" s="114"/>
    </row>
    <row r="122" spans="1:18" s="1" customFormat="1" ht="30" customHeight="1" thickBot="1" x14ac:dyDescent="0.25">
      <c r="A122" s="47"/>
      <c r="B122" s="76" t="s">
        <v>331</v>
      </c>
      <c r="C122" s="9">
        <v>4711</v>
      </c>
      <c r="D122" s="11"/>
      <c r="E122" s="12"/>
      <c r="F122" s="9" t="s">
        <v>17</v>
      </c>
      <c r="G122" s="13"/>
      <c r="H122" s="13"/>
      <c r="I122" s="9" t="s">
        <v>17</v>
      </c>
      <c r="J122" s="13"/>
      <c r="K122" s="59"/>
      <c r="L122" s="9" t="s">
        <v>17</v>
      </c>
      <c r="M122" s="115"/>
      <c r="N122" s="118"/>
      <c r="O122" s="114" t="s">
        <v>17</v>
      </c>
      <c r="P122" s="115"/>
      <c r="Q122" s="118"/>
      <c r="R122" s="114" t="s">
        <v>17</v>
      </c>
    </row>
    <row r="123" spans="1:18" s="1" customFormat="1" ht="30" customHeight="1" thickBot="1" x14ac:dyDescent="0.25">
      <c r="A123" s="47"/>
      <c r="B123" s="76" t="s">
        <v>332</v>
      </c>
      <c r="C123" s="9">
        <v>4712</v>
      </c>
      <c r="D123" s="11"/>
      <c r="E123" s="12"/>
      <c r="F123" s="9" t="s">
        <v>17</v>
      </c>
      <c r="G123" s="13"/>
      <c r="H123" s="13"/>
      <c r="I123" s="9" t="s">
        <v>17</v>
      </c>
      <c r="J123" s="13"/>
      <c r="K123" s="59"/>
      <c r="L123" s="9" t="s">
        <v>17</v>
      </c>
      <c r="M123" s="115"/>
      <c r="N123" s="118"/>
      <c r="O123" s="114" t="s">
        <v>17</v>
      </c>
      <c r="P123" s="115"/>
      <c r="Q123" s="118"/>
      <c r="R123" s="114" t="s">
        <v>17</v>
      </c>
    </row>
    <row r="124" spans="1:18" s="1" customFormat="1" ht="30" customHeight="1" thickBot="1" x14ac:dyDescent="0.25">
      <c r="A124" s="47">
        <v>4630</v>
      </c>
      <c r="B124" s="80" t="s">
        <v>333</v>
      </c>
      <c r="C124" s="9" t="s">
        <v>213</v>
      </c>
      <c r="D124" s="14">
        <f>D126+D127+D128+D129</f>
        <v>31134.799999999999</v>
      </c>
      <c r="E124" s="14">
        <f>E126+E127+E128+E129</f>
        <v>31134.799999999999</v>
      </c>
      <c r="F124" s="9" t="s">
        <v>18</v>
      </c>
      <c r="G124" s="14">
        <f>G126+G127+G128+G129</f>
        <v>34044.800000000003</v>
      </c>
      <c r="H124" s="14">
        <f>H126+H127+H128+H129</f>
        <v>34044.800000000003</v>
      </c>
      <c r="I124" s="9" t="s">
        <v>18</v>
      </c>
      <c r="J124" s="14">
        <f>J126+J127+J128+J129</f>
        <v>32544.799999999999</v>
      </c>
      <c r="K124" s="98">
        <f>K126+K127+K128+K129</f>
        <v>32544.799999999999</v>
      </c>
      <c r="L124" s="9" t="s">
        <v>18</v>
      </c>
      <c r="M124" s="124">
        <f t="shared" ref="M124:N124" si="85">M126+M127+M128+M129</f>
        <v>32544.799999999999</v>
      </c>
      <c r="N124" s="128">
        <f t="shared" si="85"/>
        <v>32544.799999999999</v>
      </c>
      <c r="O124" s="114" t="s">
        <v>18</v>
      </c>
      <c r="P124" s="124">
        <f t="shared" ref="P124:Q124" si="86">P126+P127+P128+P129</f>
        <v>32544.799999999999</v>
      </c>
      <c r="Q124" s="128">
        <f t="shared" si="86"/>
        <v>32544.799999999999</v>
      </c>
      <c r="R124" s="114" t="s">
        <v>18</v>
      </c>
    </row>
    <row r="125" spans="1:18" s="1" customFormat="1" ht="30" customHeight="1" thickBot="1" x14ac:dyDescent="0.25">
      <c r="A125" s="47"/>
      <c r="B125" s="76" t="s">
        <v>136</v>
      </c>
      <c r="C125" s="9"/>
      <c r="D125" s="11"/>
      <c r="E125" s="12"/>
      <c r="F125" s="9"/>
      <c r="G125" s="13"/>
      <c r="H125" s="13"/>
      <c r="I125" s="9"/>
      <c r="J125" s="13"/>
      <c r="K125" s="59"/>
      <c r="L125" s="9"/>
      <c r="M125" s="115"/>
      <c r="N125" s="118"/>
      <c r="O125" s="114"/>
      <c r="P125" s="115"/>
      <c r="Q125" s="118"/>
      <c r="R125" s="114"/>
    </row>
    <row r="126" spans="1:18" s="1" customFormat="1" ht="30" customHeight="1" thickBot="1" x14ac:dyDescent="0.25">
      <c r="A126" s="47">
        <v>4631</v>
      </c>
      <c r="B126" s="76" t="s">
        <v>615</v>
      </c>
      <c r="C126" s="9">
        <v>4721</v>
      </c>
      <c r="D126" s="11">
        <f>E126</f>
        <v>0</v>
      </c>
      <c r="E126" s="12"/>
      <c r="F126" s="9" t="s">
        <v>17</v>
      </c>
      <c r="G126" s="11">
        <f>H126</f>
        <v>0</v>
      </c>
      <c r="H126" s="13"/>
      <c r="I126" s="9" t="s">
        <v>17</v>
      </c>
      <c r="J126" s="123">
        <f>K126</f>
        <v>244.8</v>
      </c>
      <c r="K126" s="59">
        <v>244.8</v>
      </c>
      <c r="L126" s="9" t="s">
        <v>17</v>
      </c>
      <c r="M126" s="123">
        <f t="shared" ref="M126" si="87">N126</f>
        <v>244.8</v>
      </c>
      <c r="N126" s="118">
        <v>244.8</v>
      </c>
      <c r="O126" s="114" t="s">
        <v>17</v>
      </c>
      <c r="P126" s="123">
        <f t="shared" ref="P126" si="88">Q126</f>
        <v>244.8</v>
      </c>
      <c r="Q126" s="118">
        <v>244.8</v>
      </c>
      <c r="R126" s="114" t="s">
        <v>17</v>
      </c>
    </row>
    <row r="127" spans="1:18" s="1" customFormat="1" ht="30" customHeight="1" thickBot="1" x14ac:dyDescent="0.25">
      <c r="A127" s="47">
        <v>4632</v>
      </c>
      <c r="B127" s="76" t="s">
        <v>334</v>
      </c>
      <c r="C127" s="9" t="s">
        <v>335</v>
      </c>
      <c r="D127" s="11">
        <f>E127</f>
        <v>0</v>
      </c>
      <c r="E127" s="12"/>
      <c r="F127" s="9" t="s">
        <v>17</v>
      </c>
      <c r="G127" s="11">
        <f>H127</f>
        <v>0</v>
      </c>
      <c r="H127" s="13"/>
      <c r="I127" s="9" t="s">
        <v>17</v>
      </c>
      <c r="J127" s="11">
        <f>K127</f>
        <v>0</v>
      </c>
      <c r="K127" s="59"/>
      <c r="L127" s="9" t="s">
        <v>17</v>
      </c>
      <c r="M127" s="122">
        <f t="shared" ref="M127" si="89">N127</f>
        <v>0</v>
      </c>
      <c r="N127" s="118"/>
      <c r="O127" s="114" t="s">
        <v>17</v>
      </c>
      <c r="P127" s="122">
        <f t="shared" ref="P127" si="90">Q127</f>
        <v>0</v>
      </c>
      <c r="Q127" s="118"/>
      <c r="R127" s="114" t="s">
        <v>17</v>
      </c>
    </row>
    <row r="128" spans="1:18" s="1" customFormat="1" ht="30" customHeight="1" thickBot="1" x14ac:dyDescent="0.25">
      <c r="A128" s="47">
        <v>4633</v>
      </c>
      <c r="B128" s="76" t="s">
        <v>336</v>
      </c>
      <c r="C128" s="9" t="s">
        <v>337</v>
      </c>
      <c r="D128" s="11">
        <f>E128</f>
        <v>0</v>
      </c>
      <c r="E128" s="12"/>
      <c r="F128" s="9" t="s">
        <v>18</v>
      </c>
      <c r="G128" s="11">
        <f>H128</f>
        <v>0</v>
      </c>
      <c r="H128" s="13"/>
      <c r="I128" s="9" t="s">
        <v>18</v>
      </c>
      <c r="J128" s="11">
        <f>K128</f>
        <v>0</v>
      </c>
      <c r="K128" s="59"/>
      <c r="L128" s="9" t="s">
        <v>18</v>
      </c>
      <c r="M128" s="122">
        <f t="shared" ref="M128" si="91">N128</f>
        <v>0</v>
      </c>
      <c r="N128" s="118"/>
      <c r="O128" s="114" t="s">
        <v>18</v>
      </c>
      <c r="P128" s="122">
        <f t="shared" ref="P128" si="92">Q128</f>
        <v>0</v>
      </c>
      <c r="Q128" s="118"/>
      <c r="R128" s="114" t="s">
        <v>18</v>
      </c>
    </row>
    <row r="129" spans="1:18" s="1" customFormat="1" ht="30" customHeight="1" thickBot="1" x14ac:dyDescent="0.25">
      <c r="A129" s="47">
        <v>4634</v>
      </c>
      <c r="B129" s="76" t="s">
        <v>338</v>
      </c>
      <c r="C129" s="9" t="s">
        <v>339</v>
      </c>
      <c r="D129" s="12">
        <f>E129</f>
        <v>31134.799999999999</v>
      </c>
      <c r="E129" s="12">
        <v>31134.799999999999</v>
      </c>
      <c r="F129" s="9" t="s">
        <v>18</v>
      </c>
      <c r="G129" s="13">
        <v>34044.800000000003</v>
      </c>
      <c r="H129" s="13">
        <v>34044.800000000003</v>
      </c>
      <c r="I129" s="9" t="s">
        <v>18</v>
      </c>
      <c r="J129" s="13">
        <f>K129</f>
        <v>32300</v>
      </c>
      <c r="K129" s="59">
        <v>32300</v>
      </c>
      <c r="L129" s="9" t="s">
        <v>18</v>
      </c>
      <c r="M129" s="115">
        <f t="shared" ref="M129" si="93">N129</f>
        <v>32300</v>
      </c>
      <c r="N129" s="118">
        <v>32300</v>
      </c>
      <c r="O129" s="114" t="s">
        <v>18</v>
      </c>
      <c r="P129" s="115">
        <f t="shared" ref="P129" si="94">Q129</f>
        <v>32300</v>
      </c>
      <c r="Q129" s="118">
        <v>32300</v>
      </c>
      <c r="R129" s="114" t="s">
        <v>18</v>
      </c>
    </row>
    <row r="130" spans="1:18" s="1" customFormat="1" ht="30" customHeight="1" thickBot="1" x14ac:dyDescent="0.25">
      <c r="A130" s="49">
        <v>4640</v>
      </c>
      <c r="B130" s="80" t="s">
        <v>340</v>
      </c>
      <c r="C130" s="6" t="s">
        <v>213</v>
      </c>
      <c r="D130" s="26"/>
      <c r="E130" s="14"/>
      <c r="F130" s="6" t="s">
        <v>17</v>
      </c>
      <c r="G130" s="8"/>
      <c r="H130" s="8"/>
      <c r="I130" s="6" t="s">
        <v>17</v>
      </c>
      <c r="J130" s="8"/>
      <c r="K130" s="64"/>
      <c r="L130" s="6" t="s">
        <v>17</v>
      </c>
      <c r="M130" s="120"/>
      <c r="N130" s="121"/>
      <c r="O130" s="119" t="s">
        <v>17</v>
      </c>
      <c r="P130" s="120"/>
      <c r="Q130" s="121"/>
      <c r="R130" s="119" t="s">
        <v>17</v>
      </c>
    </row>
    <row r="131" spans="1:18" s="1" customFormat="1" ht="30" customHeight="1" thickBot="1" x14ac:dyDescent="0.25">
      <c r="A131" s="47"/>
      <c r="B131" s="82" t="s">
        <v>51</v>
      </c>
      <c r="C131" s="9"/>
      <c r="D131" s="11"/>
      <c r="E131" s="12"/>
      <c r="F131" s="9"/>
      <c r="G131" s="13"/>
      <c r="H131" s="13"/>
      <c r="I131" s="9"/>
      <c r="J131" s="13"/>
      <c r="K131" s="59"/>
      <c r="L131" s="9"/>
      <c r="M131" s="115"/>
      <c r="N131" s="118"/>
      <c r="O131" s="114"/>
      <c r="P131" s="115"/>
      <c r="Q131" s="118"/>
      <c r="R131" s="114"/>
    </row>
    <row r="132" spans="1:18" s="1" customFormat="1" ht="30" customHeight="1" thickBot="1" x14ac:dyDescent="0.25">
      <c r="A132" s="47">
        <v>4641</v>
      </c>
      <c r="B132" s="76" t="s">
        <v>341</v>
      </c>
      <c r="C132" s="9">
        <v>4741</v>
      </c>
      <c r="D132" s="11"/>
      <c r="E132" s="12"/>
      <c r="F132" s="9" t="s">
        <v>17</v>
      </c>
      <c r="G132" s="13"/>
      <c r="H132" s="13"/>
      <c r="I132" s="9" t="s">
        <v>17</v>
      </c>
      <c r="J132" s="13"/>
      <c r="K132" s="59"/>
      <c r="L132" s="9" t="s">
        <v>17</v>
      </c>
      <c r="M132" s="115"/>
      <c r="N132" s="118"/>
      <c r="O132" s="114" t="s">
        <v>17</v>
      </c>
      <c r="P132" s="115"/>
      <c r="Q132" s="118"/>
      <c r="R132" s="114" t="s">
        <v>17</v>
      </c>
    </row>
    <row r="133" spans="1:18" s="1" customFormat="1" ht="30" customHeight="1" thickBot="1" x14ac:dyDescent="0.25">
      <c r="A133" s="84">
        <v>4700</v>
      </c>
      <c r="B133" s="78" t="s">
        <v>342</v>
      </c>
      <c r="C133" s="9" t="s">
        <v>213</v>
      </c>
      <c r="D133" s="14">
        <f>D135+D139+D145+D148+D152+D155+D158</f>
        <v>27619.635000000002</v>
      </c>
      <c r="E133" s="14">
        <f>E135+E139+E145+E148+E152+E155+E158</f>
        <v>27619.635000000002</v>
      </c>
      <c r="F133" s="14"/>
      <c r="G133" s="14">
        <f>G135+G139+G145+G148+G152+G155+G158</f>
        <v>6913.7950000000001</v>
      </c>
      <c r="H133" s="14">
        <f>H135+H139+H145+H148+H152+H155+H158</f>
        <v>6913.7950000000001</v>
      </c>
      <c r="I133" s="14"/>
      <c r="J133" s="14">
        <f>J135+J139+J145+J148+J152+J155+J158</f>
        <v>48422.000000000015</v>
      </c>
      <c r="K133" s="98">
        <f>K135+K139+K145+K148+K152+K155+K158</f>
        <v>48422.000000000015</v>
      </c>
      <c r="L133" s="14"/>
      <c r="M133" s="124">
        <f t="shared" ref="M133:N133" si="95">M135+M139+M145+M148+M152+M155+M158</f>
        <v>53422.000000000015</v>
      </c>
      <c r="N133" s="128">
        <f t="shared" si="95"/>
        <v>53422.000000000015</v>
      </c>
      <c r="O133" s="124"/>
      <c r="P133" s="124">
        <f t="shared" ref="P133:Q133" si="96">P135+P139+P145+P148+P152+P155+P158</f>
        <v>53422.000000000015</v>
      </c>
      <c r="Q133" s="128">
        <f t="shared" si="96"/>
        <v>53422.000000000015</v>
      </c>
      <c r="R133" s="124"/>
    </row>
    <row r="134" spans="1:18" s="1" customFormat="1" ht="30" customHeight="1" thickBot="1" x14ac:dyDescent="0.25">
      <c r="A134" s="47"/>
      <c r="B134" s="76" t="s">
        <v>12</v>
      </c>
      <c r="C134" s="9"/>
      <c r="D134" s="11"/>
      <c r="E134" s="12"/>
      <c r="F134" s="9"/>
      <c r="G134" s="13"/>
      <c r="H134" s="13"/>
      <c r="I134" s="9"/>
      <c r="J134" s="13"/>
      <c r="K134" s="59"/>
      <c r="L134" s="9"/>
      <c r="M134" s="115"/>
      <c r="N134" s="118"/>
      <c r="O134" s="114"/>
      <c r="P134" s="115"/>
      <c r="Q134" s="118"/>
      <c r="R134" s="114"/>
    </row>
    <row r="135" spans="1:18" s="1" customFormat="1" ht="30" customHeight="1" thickBot="1" x14ac:dyDescent="0.25">
      <c r="A135" s="47">
        <v>4710</v>
      </c>
      <c r="B135" s="80" t="s">
        <v>343</v>
      </c>
      <c r="C135" s="9" t="s">
        <v>213</v>
      </c>
      <c r="D135" s="14">
        <f>D137+D138</f>
        <v>2490</v>
      </c>
      <c r="E135" s="14">
        <f>E137+E138</f>
        <v>2490</v>
      </c>
      <c r="F135" s="6" t="s">
        <v>18</v>
      </c>
      <c r="G135" s="14">
        <f>G137+G138</f>
        <v>1500</v>
      </c>
      <c r="H135" s="14">
        <f>H137+H138</f>
        <v>1500</v>
      </c>
      <c r="I135" s="6" t="s">
        <v>18</v>
      </c>
      <c r="J135" s="14">
        <f>J137+J138</f>
        <v>600</v>
      </c>
      <c r="K135" s="98">
        <f>K137+K138</f>
        <v>600</v>
      </c>
      <c r="L135" s="6" t="s">
        <v>18</v>
      </c>
      <c r="M135" s="124">
        <f t="shared" ref="M135:N135" si="97">M137+M138</f>
        <v>600</v>
      </c>
      <c r="N135" s="128">
        <f t="shared" si="97"/>
        <v>600</v>
      </c>
      <c r="O135" s="119" t="s">
        <v>18</v>
      </c>
      <c r="P135" s="124">
        <f t="shared" ref="P135:Q135" si="98">P137+P138</f>
        <v>600</v>
      </c>
      <c r="Q135" s="128">
        <f t="shared" si="98"/>
        <v>600</v>
      </c>
      <c r="R135" s="119" t="s">
        <v>18</v>
      </c>
    </row>
    <row r="136" spans="1:18" s="1" customFormat="1" ht="30" customHeight="1" thickBot="1" x14ac:dyDescent="0.25">
      <c r="A136" s="47"/>
      <c r="B136" s="76" t="s">
        <v>136</v>
      </c>
      <c r="C136" s="9"/>
      <c r="D136" s="11"/>
      <c r="E136" s="12"/>
      <c r="F136" s="9"/>
      <c r="G136" s="13"/>
      <c r="H136" s="13"/>
      <c r="I136" s="9"/>
      <c r="J136" s="13"/>
      <c r="K136" s="59"/>
      <c r="L136" s="9"/>
      <c r="M136" s="115"/>
      <c r="N136" s="118"/>
      <c r="O136" s="114"/>
      <c r="P136" s="115"/>
      <c r="Q136" s="118"/>
      <c r="R136" s="114"/>
    </row>
    <row r="137" spans="1:18" s="1" customFormat="1" ht="30" customHeight="1" thickBot="1" x14ac:dyDescent="0.25">
      <c r="A137" s="47">
        <v>4711</v>
      </c>
      <c r="B137" s="76" t="s">
        <v>344</v>
      </c>
      <c r="C137" s="9" t="s">
        <v>345</v>
      </c>
      <c r="D137" s="11">
        <f>E137</f>
        <v>0</v>
      </c>
      <c r="E137" s="12"/>
      <c r="F137" s="9" t="s">
        <v>17</v>
      </c>
      <c r="G137" s="13"/>
      <c r="H137" s="13"/>
      <c r="I137" s="9" t="s">
        <v>17</v>
      </c>
      <c r="J137" s="13"/>
      <c r="K137" s="59"/>
      <c r="L137" s="9" t="s">
        <v>17</v>
      </c>
      <c r="M137" s="115"/>
      <c r="N137" s="118"/>
      <c r="O137" s="114" t="s">
        <v>17</v>
      </c>
      <c r="P137" s="115"/>
      <c r="Q137" s="118"/>
      <c r="R137" s="114" t="s">
        <v>17</v>
      </c>
    </row>
    <row r="138" spans="1:18" s="1" customFormat="1" ht="30" customHeight="1" thickBot="1" x14ac:dyDescent="0.25">
      <c r="A138" s="47">
        <v>4712</v>
      </c>
      <c r="B138" s="76" t="s">
        <v>346</v>
      </c>
      <c r="C138" s="9" t="s">
        <v>347</v>
      </c>
      <c r="D138" s="12">
        <f>E138</f>
        <v>2490</v>
      </c>
      <c r="E138" s="12">
        <v>2490</v>
      </c>
      <c r="F138" s="9" t="s">
        <v>18</v>
      </c>
      <c r="G138" s="13">
        <v>1500</v>
      </c>
      <c r="H138" s="13">
        <v>1500</v>
      </c>
      <c r="I138" s="9" t="s">
        <v>18</v>
      </c>
      <c r="J138" s="13">
        <f>K138</f>
        <v>600</v>
      </c>
      <c r="K138" s="59">
        <v>600</v>
      </c>
      <c r="L138" s="9" t="s">
        <v>18</v>
      </c>
      <c r="M138" s="115">
        <f t="shared" ref="M138" si="99">N138</f>
        <v>600</v>
      </c>
      <c r="N138" s="118">
        <v>600</v>
      </c>
      <c r="O138" s="114" t="s">
        <v>18</v>
      </c>
      <c r="P138" s="115">
        <f t="shared" ref="P138" si="100">Q138</f>
        <v>600</v>
      </c>
      <c r="Q138" s="118">
        <v>600</v>
      </c>
      <c r="R138" s="114" t="s">
        <v>18</v>
      </c>
    </row>
    <row r="139" spans="1:18" s="1" customFormat="1" ht="30" customHeight="1" thickBot="1" x14ac:dyDescent="0.25">
      <c r="A139" s="47">
        <v>4720</v>
      </c>
      <c r="B139" s="80" t="s">
        <v>348</v>
      </c>
      <c r="C139" s="9" t="s">
        <v>213</v>
      </c>
      <c r="D139" s="12">
        <f>D141+D142+D143+D144</f>
        <v>129.63499999999999</v>
      </c>
      <c r="E139" s="12">
        <f>E141+E142+E143+E144</f>
        <v>129.63499999999999</v>
      </c>
      <c r="F139" s="12"/>
      <c r="G139" s="12">
        <f>G141+G142+G143+G144</f>
        <v>5172</v>
      </c>
      <c r="H139" s="12">
        <f>H141+H142+H143+H144</f>
        <v>5172</v>
      </c>
      <c r="I139" s="12"/>
      <c r="J139" s="12">
        <f>J141+J142+J143+J144</f>
        <v>5572</v>
      </c>
      <c r="K139" s="99">
        <f>K141+K142+K143+K144</f>
        <v>5572</v>
      </c>
      <c r="L139" s="12"/>
      <c r="M139" s="123">
        <f t="shared" ref="M139:N139" si="101">M141+M142+M143+M144</f>
        <v>5572</v>
      </c>
      <c r="N139" s="134">
        <f t="shared" si="101"/>
        <v>5572</v>
      </c>
      <c r="O139" s="123"/>
      <c r="P139" s="123">
        <f t="shared" ref="P139:Q139" si="102">P141+P142+P143+P144</f>
        <v>5572</v>
      </c>
      <c r="Q139" s="134">
        <f t="shared" si="102"/>
        <v>5572</v>
      </c>
      <c r="R139" s="123"/>
    </row>
    <row r="140" spans="1:18" s="1" customFormat="1" ht="30" customHeight="1" thickBot="1" x14ac:dyDescent="0.25">
      <c r="A140" s="47"/>
      <c r="B140" s="76" t="s">
        <v>136</v>
      </c>
      <c r="C140" s="9"/>
      <c r="D140" s="11"/>
      <c r="E140" s="12"/>
      <c r="F140" s="9"/>
      <c r="G140" s="13"/>
      <c r="H140" s="13"/>
      <c r="I140" s="9"/>
      <c r="J140" s="13"/>
      <c r="K140" s="59"/>
      <c r="L140" s="9"/>
      <c r="M140" s="115"/>
      <c r="N140" s="118"/>
      <c r="O140" s="114"/>
      <c r="P140" s="115"/>
      <c r="Q140" s="118"/>
      <c r="R140" s="114"/>
    </row>
    <row r="141" spans="1:18" s="1" customFormat="1" ht="30" customHeight="1" thickBot="1" x14ac:dyDescent="0.25">
      <c r="A141" s="47">
        <v>4721</v>
      </c>
      <c r="B141" s="76" t="s">
        <v>349</v>
      </c>
      <c r="C141" s="9">
        <v>4821</v>
      </c>
      <c r="D141" s="18">
        <f>E141</f>
        <v>0</v>
      </c>
      <c r="E141" s="12"/>
      <c r="F141" s="9" t="s">
        <v>17</v>
      </c>
      <c r="G141" s="13"/>
      <c r="H141" s="13"/>
      <c r="I141" s="9" t="s">
        <v>17</v>
      </c>
      <c r="J141" s="13"/>
      <c r="K141" s="59"/>
      <c r="L141" s="9" t="s">
        <v>17</v>
      </c>
      <c r="M141" s="115"/>
      <c r="N141" s="118"/>
      <c r="O141" s="114" t="s">
        <v>17</v>
      </c>
      <c r="P141" s="115"/>
      <c r="Q141" s="118"/>
      <c r="R141" s="114" t="s">
        <v>17</v>
      </c>
    </row>
    <row r="142" spans="1:18" s="1" customFormat="1" ht="30" customHeight="1" thickBot="1" x14ac:dyDescent="0.25">
      <c r="A142" s="47">
        <v>4722</v>
      </c>
      <c r="B142" s="76" t="s">
        <v>350</v>
      </c>
      <c r="C142" s="9">
        <v>4822</v>
      </c>
      <c r="D142" s="18">
        <f>E142</f>
        <v>0</v>
      </c>
      <c r="E142" s="12"/>
      <c r="F142" s="9" t="s">
        <v>17</v>
      </c>
      <c r="G142" s="13"/>
      <c r="H142" s="13"/>
      <c r="I142" s="9" t="s">
        <v>17</v>
      </c>
      <c r="J142" s="13"/>
      <c r="K142" s="59"/>
      <c r="L142" s="9" t="s">
        <v>17</v>
      </c>
      <c r="M142" s="115"/>
      <c r="N142" s="118"/>
      <c r="O142" s="114" t="s">
        <v>17</v>
      </c>
      <c r="P142" s="115"/>
      <c r="Q142" s="118"/>
      <c r="R142" s="114" t="s">
        <v>17</v>
      </c>
    </row>
    <row r="143" spans="1:18" s="1" customFormat="1" ht="30" customHeight="1" thickBot="1" x14ac:dyDescent="0.25">
      <c r="A143" s="47">
        <v>4723</v>
      </c>
      <c r="B143" s="76" t="s">
        <v>351</v>
      </c>
      <c r="C143" s="9" t="s">
        <v>352</v>
      </c>
      <c r="D143" s="12">
        <f>E143</f>
        <v>129.63499999999999</v>
      </c>
      <c r="E143" s="12">
        <v>129.63499999999999</v>
      </c>
      <c r="F143" s="9" t="s">
        <v>18</v>
      </c>
      <c r="G143" s="13">
        <v>5172</v>
      </c>
      <c r="H143" s="13">
        <v>5172</v>
      </c>
      <c r="I143" s="9" t="s">
        <v>18</v>
      </c>
      <c r="J143" s="13">
        <f>K143</f>
        <v>5572</v>
      </c>
      <c r="K143" s="59">
        <v>5572</v>
      </c>
      <c r="L143" s="9" t="s">
        <v>18</v>
      </c>
      <c r="M143" s="115">
        <f t="shared" ref="M143" si="103">N143</f>
        <v>5572</v>
      </c>
      <c r="N143" s="118">
        <v>5572</v>
      </c>
      <c r="O143" s="114" t="s">
        <v>18</v>
      </c>
      <c r="P143" s="115">
        <f t="shared" ref="P143" si="104">Q143</f>
        <v>5572</v>
      </c>
      <c r="Q143" s="118">
        <v>5572</v>
      </c>
      <c r="R143" s="114" t="s">
        <v>18</v>
      </c>
    </row>
    <row r="144" spans="1:18" s="1" customFormat="1" ht="30" customHeight="1" thickBot="1" x14ac:dyDescent="0.25">
      <c r="A144" s="47">
        <v>4724</v>
      </c>
      <c r="B144" s="76" t="s">
        <v>353</v>
      </c>
      <c r="C144" s="9">
        <v>4824</v>
      </c>
      <c r="D144" s="18">
        <f>E144</f>
        <v>0</v>
      </c>
      <c r="E144" s="12"/>
      <c r="F144" s="9" t="s">
        <v>17</v>
      </c>
      <c r="G144" s="13"/>
      <c r="H144" s="13"/>
      <c r="I144" s="9" t="s">
        <v>17</v>
      </c>
      <c r="J144" s="13"/>
      <c r="K144" s="59"/>
      <c r="L144" s="9" t="s">
        <v>17</v>
      </c>
      <c r="M144" s="115"/>
      <c r="N144" s="118"/>
      <c r="O144" s="114" t="s">
        <v>17</v>
      </c>
      <c r="P144" s="115"/>
      <c r="Q144" s="118"/>
      <c r="R144" s="114" t="s">
        <v>17</v>
      </c>
    </row>
    <row r="145" spans="1:18" s="1" customFormat="1" ht="30" customHeight="1" thickBot="1" x14ac:dyDescent="0.25">
      <c r="A145" s="49">
        <v>4730</v>
      </c>
      <c r="B145" s="80" t="s">
        <v>354</v>
      </c>
      <c r="C145" s="6"/>
      <c r="D145" s="26"/>
      <c r="E145" s="14"/>
      <c r="F145" s="6" t="s">
        <v>17</v>
      </c>
      <c r="G145" s="8"/>
      <c r="H145" s="8"/>
      <c r="I145" s="6" t="s">
        <v>17</v>
      </c>
      <c r="J145" s="8"/>
      <c r="K145" s="64"/>
      <c r="L145" s="6" t="s">
        <v>17</v>
      </c>
      <c r="M145" s="120"/>
      <c r="N145" s="121"/>
      <c r="O145" s="119" t="s">
        <v>17</v>
      </c>
      <c r="P145" s="120"/>
      <c r="Q145" s="121"/>
      <c r="R145" s="119" t="s">
        <v>17</v>
      </c>
    </row>
    <row r="146" spans="1:18" s="1" customFormat="1" ht="30" customHeight="1" thickBot="1" x14ac:dyDescent="0.25">
      <c r="A146" s="47"/>
      <c r="B146" s="82" t="s">
        <v>325</v>
      </c>
      <c r="C146" s="9"/>
      <c r="D146" s="11"/>
      <c r="E146" s="12"/>
      <c r="F146" s="9"/>
      <c r="G146" s="13"/>
      <c r="H146" s="13"/>
      <c r="I146" s="9"/>
      <c r="J146" s="13"/>
      <c r="K146" s="59"/>
      <c r="L146" s="9"/>
      <c r="M146" s="115"/>
      <c r="N146" s="118"/>
      <c r="O146" s="114"/>
      <c r="P146" s="115"/>
      <c r="Q146" s="118"/>
      <c r="R146" s="114"/>
    </row>
    <row r="147" spans="1:18" s="1" customFormat="1" ht="30" customHeight="1" thickBot="1" x14ac:dyDescent="0.25">
      <c r="A147" s="47">
        <v>4731</v>
      </c>
      <c r="B147" s="76" t="s">
        <v>355</v>
      </c>
      <c r="C147" s="9">
        <v>4831</v>
      </c>
      <c r="D147" s="11"/>
      <c r="E147" s="12"/>
      <c r="F147" s="9" t="s">
        <v>17</v>
      </c>
      <c r="G147" s="13"/>
      <c r="H147" s="13"/>
      <c r="I147" s="9" t="s">
        <v>17</v>
      </c>
      <c r="J147" s="13"/>
      <c r="K147" s="59"/>
      <c r="L147" s="9" t="s">
        <v>17</v>
      </c>
      <c r="M147" s="115"/>
      <c r="N147" s="118"/>
      <c r="O147" s="114" t="s">
        <v>17</v>
      </c>
      <c r="P147" s="115"/>
      <c r="Q147" s="118"/>
      <c r="R147" s="114" t="s">
        <v>17</v>
      </c>
    </row>
    <row r="148" spans="1:18" s="1" customFormat="1" ht="30" customHeight="1" thickBot="1" x14ac:dyDescent="0.25">
      <c r="A148" s="49">
        <v>4740</v>
      </c>
      <c r="B148" s="80" t="s">
        <v>356</v>
      </c>
      <c r="C148" s="6" t="s">
        <v>213</v>
      </c>
      <c r="D148" s="26"/>
      <c r="E148" s="14"/>
      <c r="F148" s="6" t="s">
        <v>17</v>
      </c>
      <c r="G148" s="8"/>
      <c r="H148" s="8"/>
      <c r="I148" s="6" t="s">
        <v>17</v>
      </c>
      <c r="J148" s="8"/>
      <c r="K148" s="64"/>
      <c r="L148" s="6" t="s">
        <v>17</v>
      </c>
      <c r="M148" s="120"/>
      <c r="N148" s="121"/>
      <c r="O148" s="119" t="s">
        <v>17</v>
      </c>
      <c r="P148" s="120"/>
      <c r="Q148" s="121"/>
      <c r="R148" s="119" t="s">
        <v>17</v>
      </c>
    </row>
    <row r="149" spans="1:18" s="1" customFormat="1" ht="30" customHeight="1" thickBot="1" x14ac:dyDescent="0.25">
      <c r="A149" s="47"/>
      <c r="B149" s="82" t="s">
        <v>325</v>
      </c>
      <c r="C149" s="9"/>
      <c r="D149" s="11"/>
      <c r="E149" s="12"/>
      <c r="F149" s="9"/>
      <c r="G149" s="13"/>
      <c r="H149" s="13"/>
      <c r="I149" s="9"/>
      <c r="J149" s="13"/>
      <c r="K149" s="59"/>
      <c r="L149" s="9"/>
      <c r="M149" s="115"/>
      <c r="N149" s="118"/>
      <c r="O149" s="114"/>
      <c r="P149" s="115"/>
      <c r="Q149" s="118"/>
      <c r="R149" s="114"/>
    </row>
    <row r="150" spans="1:18" s="1" customFormat="1" ht="30" customHeight="1" thickBot="1" x14ac:dyDescent="0.25">
      <c r="A150" s="47">
        <v>4741</v>
      </c>
      <c r="B150" s="76" t="s">
        <v>357</v>
      </c>
      <c r="C150" s="9">
        <v>4841</v>
      </c>
      <c r="D150" s="11"/>
      <c r="E150" s="12"/>
      <c r="F150" s="9" t="s">
        <v>17</v>
      </c>
      <c r="G150" s="13"/>
      <c r="H150" s="13"/>
      <c r="I150" s="9" t="s">
        <v>17</v>
      </c>
      <c r="J150" s="13"/>
      <c r="K150" s="59"/>
      <c r="L150" s="9" t="s">
        <v>17</v>
      </c>
      <c r="M150" s="115"/>
      <c r="N150" s="118"/>
      <c r="O150" s="114" t="s">
        <v>17</v>
      </c>
      <c r="P150" s="115"/>
      <c r="Q150" s="118"/>
      <c r="R150" s="114" t="s">
        <v>17</v>
      </c>
    </row>
    <row r="151" spans="1:18" s="1" customFormat="1" ht="30" customHeight="1" thickBot="1" x14ac:dyDescent="0.25">
      <c r="A151" s="47">
        <v>4742</v>
      </c>
      <c r="B151" s="76" t="s">
        <v>358</v>
      </c>
      <c r="C151" s="9">
        <v>4842</v>
      </c>
      <c r="D151" s="11"/>
      <c r="E151" s="12"/>
      <c r="F151" s="9" t="s">
        <v>17</v>
      </c>
      <c r="G151" s="13"/>
      <c r="H151" s="13"/>
      <c r="I151" s="9" t="s">
        <v>17</v>
      </c>
      <c r="J151" s="13"/>
      <c r="K151" s="59"/>
      <c r="L151" s="9" t="s">
        <v>17</v>
      </c>
      <c r="M151" s="115"/>
      <c r="N151" s="118"/>
      <c r="O151" s="114" t="s">
        <v>17</v>
      </c>
      <c r="P151" s="115"/>
      <c r="Q151" s="118"/>
      <c r="R151" s="114" t="s">
        <v>17</v>
      </c>
    </row>
    <row r="152" spans="1:18" s="1" customFormat="1" ht="30" customHeight="1" thickBot="1" x14ac:dyDescent="0.25">
      <c r="A152" s="49">
        <v>4750</v>
      </c>
      <c r="B152" s="80" t="s">
        <v>359</v>
      </c>
      <c r="C152" s="6" t="s">
        <v>213</v>
      </c>
      <c r="D152" s="26"/>
      <c r="E152" s="14"/>
      <c r="F152" s="6" t="s">
        <v>17</v>
      </c>
      <c r="G152" s="8"/>
      <c r="H152" s="8"/>
      <c r="I152" s="6" t="s">
        <v>17</v>
      </c>
      <c r="J152" s="8"/>
      <c r="K152" s="64"/>
      <c r="L152" s="6" t="s">
        <v>17</v>
      </c>
      <c r="M152" s="120"/>
      <c r="N152" s="121"/>
      <c r="O152" s="119" t="s">
        <v>17</v>
      </c>
      <c r="P152" s="120"/>
      <c r="Q152" s="121"/>
      <c r="R152" s="119" t="s">
        <v>17</v>
      </c>
    </row>
    <row r="153" spans="1:18" s="1" customFormat="1" ht="30" customHeight="1" thickBot="1" x14ac:dyDescent="0.25">
      <c r="A153" s="47"/>
      <c r="B153" s="82" t="s">
        <v>325</v>
      </c>
      <c r="C153" s="9"/>
      <c r="D153" s="11"/>
      <c r="E153" s="12"/>
      <c r="F153" s="9"/>
      <c r="G153" s="13"/>
      <c r="H153" s="13"/>
      <c r="I153" s="9"/>
      <c r="J153" s="13"/>
      <c r="K153" s="59"/>
      <c r="L153" s="9"/>
      <c r="M153" s="115"/>
      <c r="N153" s="118"/>
      <c r="O153" s="114"/>
      <c r="P153" s="115"/>
      <c r="Q153" s="118"/>
      <c r="R153" s="114"/>
    </row>
    <row r="154" spans="1:18" s="1" customFormat="1" ht="30" customHeight="1" thickBot="1" x14ac:dyDescent="0.25">
      <c r="A154" s="47">
        <v>4751</v>
      </c>
      <c r="B154" s="76" t="s">
        <v>360</v>
      </c>
      <c r="C154" s="9">
        <v>4851</v>
      </c>
      <c r="D154" s="11"/>
      <c r="E154" s="12"/>
      <c r="F154" s="9" t="s">
        <v>17</v>
      </c>
      <c r="G154" s="13"/>
      <c r="H154" s="13"/>
      <c r="I154" s="9" t="s">
        <v>17</v>
      </c>
      <c r="J154" s="13"/>
      <c r="K154" s="59"/>
      <c r="L154" s="9" t="s">
        <v>17</v>
      </c>
      <c r="M154" s="115"/>
      <c r="N154" s="118"/>
      <c r="O154" s="114" t="s">
        <v>17</v>
      </c>
      <c r="P154" s="115"/>
      <c r="Q154" s="118"/>
      <c r="R154" s="114" t="s">
        <v>17</v>
      </c>
    </row>
    <row r="155" spans="1:18" s="1" customFormat="1" ht="30" customHeight="1" thickBot="1" x14ac:dyDescent="0.25">
      <c r="A155" s="47">
        <v>4760</v>
      </c>
      <c r="B155" s="80" t="s">
        <v>361</v>
      </c>
      <c r="C155" s="9" t="s">
        <v>213</v>
      </c>
      <c r="D155" s="11"/>
      <c r="E155" s="12"/>
      <c r="F155" s="9" t="s">
        <v>18</v>
      </c>
      <c r="G155" s="13"/>
      <c r="H155" s="13"/>
      <c r="I155" s="9" t="s">
        <v>18</v>
      </c>
      <c r="J155" s="13"/>
      <c r="K155" s="59"/>
      <c r="L155" s="9" t="s">
        <v>18</v>
      </c>
      <c r="M155" s="115"/>
      <c r="N155" s="118"/>
      <c r="O155" s="114" t="s">
        <v>18</v>
      </c>
      <c r="P155" s="115"/>
      <c r="Q155" s="118"/>
      <c r="R155" s="114" t="s">
        <v>18</v>
      </c>
    </row>
    <row r="156" spans="1:18" s="1" customFormat="1" ht="30" customHeight="1" thickBot="1" x14ac:dyDescent="0.25">
      <c r="A156" s="47"/>
      <c r="B156" s="76" t="s">
        <v>136</v>
      </c>
      <c r="C156" s="9"/>
      <c r="D156" s="11"/>
      <c r="E156" s="12"/>
      <c r="F156" s="9"/>
      <c r="G156" s="13"/>
      <c r="H156" s="13"/>
      <c r="I156" s="9"/>
      <c r="J156" s="13"/>
      <c r="K156" s="59"/>
      <c r="L156" s="9"/>
      <c r="M156" s="115"/>
      <c r="N156" s="118"/>
      <c r="O156" s="114"/>
      <c r="P156" s="115"/>
      <c r="Q156" s="118"/>
      <c r="R156" s="114"/>
    </row>
    <row r="157" spans="1:18" s="1" customFormat="1" ht="30" customHeight="1" thickBot="1" x14ac:dyDescent="0.25">
      <c r="A157" s="47">
        <v>4761</v>
      </c>
      <c r="B157" s="76" t="s">
        <v>362</v>
      </c>
      <c r="C157" s="9" t="s">
        <v>363</v>
      </c>
      <c r="D157" s="11"/>
      <c r="E157" s="12"/>
      <c r="F157" s="9" t="s">
        <v>18</v>
      </c>
      <c r="G157" s="13"/>
      <c r="H157" s="13"/>
      <c r="I157" s="9" t="s">
        <v>18</v>
      </c>
      <c r="J157" s="13"/>
      <c r="K157" s="59"/>
      <c r="L157" s="9" t="s">
        <v>18</v>
      </c>
      <c r="M157" s="115"/>
      <c r="N157" s="118"/>
      <c r="O157" s="114" t="s">
        <v>18</v>
      </c>
      <c r="P157" s="115"/>
      <c r="Q157" s="118"/>
      <c r="R157" s="114" t="s">
        <v>18</v>
      </c>
    </row>
    <row r="158" spans="1:18" s="51" customFormat="1" ht="30" customHeight="1" thickBot="1" x14ac:dyDescent="0.25">
      <c r="A158" s="49">
        <v>4770</v>
      </c>
      <c r="B158" s="78" t="s">
        <v>364</v>
      </c>
      <c r="C158" s="6" t="s">
        <v>213</v>
      </c>
      <c r="D158" s="14">
        <f>E158</f>
        <v>25000</v>
      </c>
      <c r="E158" s="14">
        <v>25000</v>
      </c>
      <c r="F158" s="6"/>
      <c r="G158" s="14">
        <f>H158</f>
        <v>241.79499999999999</v>
      </c>
      <c r="H158" s="8">
        <v>241.79499999999999</v>
      </c>
      <c r="I158" s="6">
        <v>0</v>
      </c>
      <c r="J158" s="14">
        <f>K158</f>
        <v>42250.000000000015</v>
      </c>
      <c r="K158" s="64">
        <f>K160</f>
        <v>42250.000000000015</v>
      </c>
      <c r="L158" s="6">
        <v>0</v>
      </c>
      <c r="M158" s="124">
        <f t="shared" ref="M158" si="105">N158</f>
        <v>47250.000000000015</v>
      </c>
      <c r="N158" s="121">
        <f t="shared" ref="N158" si="106">N160</f>
        <v>47250.000000000015</v>
      </c>
      <c r="O158" s="119">
        <v>0</v>
      </c>
      <c r="P158" s="124">
        <f t="shared" ref="P158" si="107">Q158</f>
        <v>47250.000000000015</v>
      </c>
      <c r="Q158" s="121">
        <f t="shared" ref="Q158" si="108">Q160</f>
        <v>47250.000000000015</v>
      </c>
      <c r="R158" s="119">
        <v>0</v>
      </c>
    </row>
    <row r="159" spans="1:18" s="1" customFormat="1" ht="30" customHeight="1" thickBot="1" x14ac:dyDescent="0.25">
      <c r="A159" s="47"/>
      <c r="B159" s="76" t="s">
        <v>136</v>
      </c>
      <c r="C159" s="9"/>
      <c r="D159" s="12"/>
      <c r="E159" s="12"/>
      <c r="F159" s="9"/>
      <c r="G159" s="13"/>
      <c r="H159" s="13"/>
      <c r="I159" s="9"/>
      <c r="J159" s="13"/>
      <c r="K159" s="59"/>
      <c r="L159" s="9"/>
      <c r="M159" s="115"/>
      <c r="N159" s="118"/>
      <c r="O159" s="114"/>
      <c r="P159" s="115"/>
      <c r="Q159" s="118"/>
      <c r="R159" s="114"/>
    </row>
    <row r="160" spans="1:18" s="1" customFormat="1" ht="30" customHeight="1" thickBot="1" x14ac:dyDescent="0.25">
      <c r="A160" s="47">
        <v>4771</v>
      </c>
      <c r="B160" s="76" t="s">
        <v>365</v>
      </c>
      <c r="C160" s="9" t="s">
        <v>366</v>
      </c>
      <c r="D160" s="12">
        <f>E160</f>
        <v>25000</v>
      </c>
      <c r="E160" s="12">
        <v>25000</v>
      </c>
      <c r="F160" s="9"/>
      <c r="G160" s="13">
        <v>241.79499999999999</v>
      </c>
      <c r="H160" s="13">
        <v>241.79499999999999</v>
      </c>
      <c r="I160" s="9">
        <v>0</v>
      </c>
      <c r="J160" s="13">
        <f>K160</f>
        <v>42250.000000000015</v>
      </c>
      <c r="K160" s="59">
        <f>'1'!K8*5%-30000</f>
        <v>42250.000000000015</v>
      </c>
      <c r="L160" s="9">
        <v>0</v>
      </c>
      <c r="M160" s="115">
        <f t="shared" ref="M160" si="109">N160</f>
        <v>47250.000000000015</v>
      </c>
      <c r="N160" s="118">
        <f>'1'!N8*5%-25000</f>
        <v>47250.000000000015</v>
      </c>
      <c r="O160" s="114">
        <v>0</v>
      </c>
      <c r="P160" s="115">
        <f t="shared" ref="P160" si="110">Q160</f>
        <v>47250.000000000015</v>
      </c>
      <c r="Q160" s="118">
        <f>'1'!Q8*5%-25000</f>
        <v>47250.000000000015</v>
      </c>
      <c r="R160" s="114">
        <v>0</v>
      </c>
    </row>
    <row r="161" spans="1:18" s="1" customFormat="1" ht="30" customHeight="1" thickBot="1" x14ac:dyDescent="0.25">
      <c r="A161" s="47">
        <v>4772</v>
      </c>
      <c r="B161" s="76" t="s">
        <v>367</v>
      </c>
      <c r="C161" s="9" t="s">
        <v>213</v>
      </c>
      <c r="D161" s="12">
        <f>E161</f>
        <v>25000</v>
      </c>
      <c r="E161" s="12">
        <v>25000</v>
      </c>
      <c r="F161" s="9" t="s">
        <v>18</v>
      </c>
      <c r="G161" s="12">
        <f>H161</f>
        <v>0</v>
      </c>
      <c r="H161" s="13"/>
      <c r="I161" s="9" t="s">
        <v>18</v>
      </c>
      <c r="J161" s="12">
        <f>K161</f>
        <v>0</v>
      </c>
      <c r="K161" s="108"/>
      <c r="L161" s="9" t="s">
        <v>18</v>
      </c>
      <c r="M161" s="123">
        <f t="shared" ref="M161" si="111">N161</f>
        <v>0</v>
      </c>
      <c r="N161" s="108"/>
      <c r="O161" s="114" t="s">
        <v>18</v>
      </c>
      <c r="P161" s="123">
        <f t="shared" ref="P161" si="112">Q161</f>
        <v>0</v>
      </c>
      <c r="Q161" s="108"/>
      <c r="R161" s="114" t="s">
        <v>18</v>
      </c>
    </row>
    <row r="162" spans="1:18" s="1" customFormat="1" ht="30" customHeight="1" x14ac:dyDescent="0.2">
      <c r="A162" s="204">
        <v>5000</v>
      </c>
      <c r="B162" s="85" t="s">
        <v>368</v>
      </c>
      <c r="C162" s="177" t="s">
        <v>213</v>
      </c>
      <c r="D162" s="182">
        <f>D165+D187+D193+D196</f>
        <v>115541.74299999999</v>
      </c>
      <c r="E162" s="182"/>
      <c r="F162" s="182">
        <f>F165+F187+F193+F196</f>
        <v>115541.74299999999</v>
      </c>
      <c r="G162" s="182">
        <f>G165+G187+G193+G196</f>
        <v>538598</v>
      </c>
      <c r="H162" s="182"/>
      <c r="I162" s="182">
        <f>I165+I187+I193+I196</f>
        <v>538598</v>
      </c>
      <c r="J162" s="182">
        <f>J165+J187+J193+J196</f>
        <v>499000</v>
      </c>
      <c r="K162" s="183"/>
      <c r="L162" s="182">
        <f>L165+L187+L193+L196</f>
        <v>499000</v>
      </c>
      <c r="M162" s="182">
        <f t="shared" ref="M162" si="113">M165+M187+M193+M196</f>
        <v>195000</v>
      </c>
      <c r="N162" s="183"/>
      <c r="O162" s="182">
        <f t="shared" ref="O162:P162" si="114">O165+O187+O193+O196</f>
        <v>195000</v>
      </c>
      <c r="P162" s="182">
        <f t="shared" si="114"/>
        <v>195000</v>
      </c>
      <c r="Q162" s="183"/>
      <c r="R162" s="182">
        <f t="shared" ref="R162" si="115">R165+R187+R193+R196</f>
        <v>195000</v>
      </c>
    </row>
    <row r="163" spans="1:18" s="1" customFormat="1" ht="30" customHeight="1" thickBot="1" x14ac:dyDescent="0.25">
      <c r="A163" s="205"/>
      <c r="B163" s="78" t="s">
        <v>369</v>
      </c>
      <c r="C163" s="177"/>
      <c r="D163" s="182"/>
      <c r="E163" s="182"/>
      <c r="F163" s="182"/>
      <c r="G163" s="182"/>
      <c r="H163" s="182"/>
      <c r="I163" s="182"/>
      <c r="J163" s="182"/>
      <c r="K163" s="183"/>
      <c r="L163" s="182"/>
      <c r="M163" s="182"/>
      <c r="N163" s="183"/>
      <c r="O163" s="182"/>
      <c r="P163" s="182"/>
      <c r="Q163" s="183"/>
      <c r="R163" s="182"/>
    </row>
    <row r="164" spans="1:18" s="1" customFormat="1" ht="30" customHeight="1" thickBot="1" x14ac:dyDescent="0.25">
      <c r="A164" s="47"/>
      <c r="B164" s="76" t="s">
        <v>12</v>
      </c>
      <c r="C164" s="9"/>
      <c r="D164" s="11"/>
      <c r="E164" s="12"/>
      <c r="F164" s="9"/>
      <c r="G164" s="13"/>
      <c r="H164" s="13"/>
      <c r="I164" s="9"/>
      <c r="J164" s="13"/>
      <c r="K164" s="59"/>
      <c r="L164" s="9"/>
      <c r="M164" s="115"/>
      <c r="N164" s="118"/>
      <c r="O164" s="114"/>
      <c r="P164" s="115"/>
      <c r="Q164" s="118"/>
      <c r="R164" s="114"/>
    </row>
    <row r="165" spans="1:18" s="1" customFormat="1" ht="30" customHeight="1" x14ac:dyDescent="0.2">
      <c r="A165" s="204">
        <v>5100</v>
      </c>
      <c r="B165" s="83" t="s">
        <v>370</v>
      </c>
      <c r="C165" s="177" t="s">
        <v>213</v>
      </c>
      <c r="D165" s="182">
        <f>D168+D174+D180</f>
        <v>115541.74299999999</v>
      </c>
      <c r="E165" s="182"/>
      <c r="F165" s="182">
        <f>F168+F174+F180</f>
        <v>115541.74299999999</v>
      </c>
      <c r="G165" s="182">
        <f>G168+G174+G180</f>
        <v>538598</v>
      </c>
      <c r="H165" s="182"/>
      <c r="I165" s="182">
        <f>I168+I174+I180</f>
        <v>538598</v>
      </c>
      <c r="J165" s="182">
        <f>J168+J174+J180</f>
        <v>499000</v>
      </c>
      <c r="K165" s="183"/>
      <c r="L165" s="182">
        <f>L168+L174+L180</f>
        <v>499000</v>
      </c>
      <c r="M165" s="182">
        <f t="shared" ref="M165" si="116">M168+M174+M180</f>
        <v>195000</v>
      </c>
      <c r="N165" s="183"/>
      <c r="O165" s="182">
        <f t="shared" ref="O165:P165" si="117">O168+O174+O180</f>
        <v>195000</v>
      </c>
      <c r="P165" s="182">
        <f t="shared" si="117"/>
        <v>195000</v>
      </c>
      <c r="Q165" s="183"/>
      <c r="R165" s="182">
        <f t="shared" ref="R165" si="118">R168+R174+R180</f>
        <v>195000</v>
      </c>
    </row>
    <row r="166" spans="1:18" s="1" customFormat="1" ht="30" customHeight="1" thickBot="1" x14ac:dyDescent="0.25">
      <c r="A166" s="205"/>
      <c r="B166" s="78" t="s">
        <v>371</v>
      </c>
      <c r="C166" s="177"/>
      <c r="D166" s="182"/>
      <c r="E166" s="182"/>
      <c r="F166" s="182"/>
      <c r="G166" s="182"/>
      <c r="H166" s="182"/>
      <c r="I166" s="182"/>
      <c r="J166" s="182"/>
      <c r="K166" s="183"/>
      <c r="L166" s="182"/>
      <c r="M166" s="182"/>
      <c r="N166" s="183"/>
      <c r="O166" s="182"/>
      <c r="P166" s="182"/>
      <c r="Q166" s="183"/>
      <c r="R166" s="182"/>
    </row>
    <row r="167" spans="1:18" s="1" customFormat="1" ht="30" customHeight="1" thickBot="1" x14ac:dyDescent="0.25">
      <c r="A167" s="47"/>
      <c r="B167" s="76" t="s">
        <v>12</v>
      </c>
      <c r="C167" s="9"/>
      <c r="D167" s="11"/>
      <c r="E167" s="12"/>
      <c r="F167" s="9"/>
      <c r="G167" s="13"/>
      <c r="H167" s="13"/>
      <c r="I167" s="9"/>
      <c r="J167" s="13"/>
      <c r="K167" s="59"/>
      <c r="L167" s="9"/>
      <c r="M167" s="115"/>
      <c r="N167" s="118"/>
      <c r="O167" s="114"/>
      <c r="P167" s="115"/>
      <c r="Q167" s="118"/>
      <c r="R167" s="114"/>
    </row>
    <row r="168" spans="1:18" s="1" customFormat="1" ht="30" customHeight="1" x14ac:dyDescent="0.2">
      <c r="A168" s="204">
        <v>5110</v>
      </c>
      <c r="B168" s="85" t="s">
        <v>372</v>
      </c>
      <c r="C168" s="177" t="s">
        <v>213</v>
      </c>
      <c r="D168" s="182">
        <f>D171+D172+D173</f>
        <v>69913.342999999993</v>
      </c>
      <c r="E168" s="182"/>
      <c r="F168" s="182">
        <f>F171+F172+F173</f>
        <v>69913.342999999993</v>
      </c>
      <c r="G168" s="182">
        <f>G171+G172+G173</f>
        <v>475862</v>
      </c>
      <c r="H168" s="182"/>
      <c r="I168" s="182">
        <f>I171+I172+I173</f>
        <v>475862</v>
      </c>
      <c r="J168" s="182">
        <f>J171+J172+J173</f>
        <v>457000</v>
      </c>
      <c r="K168" s="183"/>
      <c r="L168" s="182">
        <f>L171+L172+L173</f>
        <v>457000</v>
      </c>
      <c r="M168" s="182">
        <f t="shared" ref="M168" si="119">M171+M172+M173</f>
        <v>155000</v>
      </c>
      <c r="N168" s="183"/>
      <c r="O168" s="182">
        <f t="shared" ref="O168:P168" si="120">O171+O172+O173</f>
        <v>155000</v>
      </c>
      <c r="P168" s="182">
        <f t="shared" si="120"/>
        <v>155000</v>
      </c>
      <c r="Q168" s="183"/>
      <c r="R168" s="182">
        <f t="shared" ref="R168" si="121">R171+R172+R173</f>
        <v>155000</v>
      </c>
    </row>
    <row r="169" spans="1:18" s="1" customFormat="1" ht="30" customHeight="1" thickBot="1" x14ac:dyDescent="0.25">
      <c r="A169" s="205"/>
      <c r="B169" s="78" t="s">
        <v>373</v>
      </c>
      <c r="C169" s="177"/>
      <c r="D169" s="182"/>
      <c r="E169" s="182"/>
      <c r="F169" s="182"/>
      <c r="G169" s="182"/>
      <c r="H169" s="182"/>
      <c r="I169" s="182"/>
      <c r="J169" s="182"/>
      <c r="K169" s="183"/>
      <c r="L169" s="182"/>
      <c r="M169" s="182"/>
      <c r="N169" s="183"/>
      <c r="O169" s="182"/>
      <c r="P169" s="182"/>
      <c r="Q169" s="183"/>
      <c r="R169" s="182"/>
    </row>
    <row r="170" spans="1:18" s="1" customFormat="1" ht="30" customHeight="1" thickBot="1" x14ac:dyDescent="0.25">
      <c r="A170" s="47"/>
      <c r="B170" s="76" t="s">
        <v>136</v>
      </c>
      <c r="C170" s="9"/>
      <c r="D170" s="11"/>
      <c r="E170" s="12"/>
      <c r="F170" s="9"/>
      <c r="G170" s="13"/>
      <c r="H170" s="13"/>
      <c r="I170" s="9"/>
      <c r="J170" s="13"/>
      <c r="K170" s="59"/>
      <c r="L170" s="9"/>
      <c r="M170" s="115"/>
      <c r="N170" s="118"/>
      <c r="O170" s="114"/>
      <c r="P170" s="115"/>
      <c r="Q170" s="118"/>
      <c r="R170" s="114"/>
    </row>
    <row r="171" spans="1:18" s="1" customFormat="1" ht="30" customHeight="1" thickBot="1" x14ac:dyDescent="0.25">
      <c r="A171" s="47">
        <v>5111</v>
      </c>
      <c r="B171" s="76" t="s">
        <v>374</v>
      </c>
      <c r="C171" s="9">
        <v>5111</v>
      </c>
      <c r="D171" s="12">
        <f>F171</f>
        <v>11393.529</v>
      </c>
      <c r="E171" s="12" t="s">
        <v>17</v>
      </c>
      <c r="F171" s="9">
        <v>11393.529</v>
      </c>
      <c r="G171" s="13">
        <f>I171</f>
        <v>33236</v>
      </c>
      <c r="H171" s="13" t="s">
        <v>17</v>
      </c>
      <c r="I171" s="13">
        <v>33236</v>
      </c>
      <c r="J171" s="13">
        <f>L171</f>
        <v>0</v>
      </c>
      <c r="K171" s="59" t="s">
        <v>17</v>
      </c>
      <c r="L171" s="13"/>
      <c r="M171" s="115">
        <f t="shared" ref="M171" si="122">O171</f>
        <v>0</v>
      </c>
      <c r="N171" s="118" t="s">
        <v>17</v>
      </c>
      <c r="O171" s="115"/>
      <c r="P171" s="115">
        <f t="shared" ref="P171" si="123">R171</f>
        <v>0</v>
      </c>
      <c r="Q171" s="118" t="s">
        <v>17</v>
      </c>
      <c r="R171" s="115"/>
    </row>
    <row r="172" spans="1:18" s="1" customFormat="1" ht="30" customHeight="1" thickBot="1" x14ac:dyDescent="0.25">
      <c r="A172" s="47">
        <v>5112</v>
      </c>
      <c r="B172" s="76" t="s">
        <v>375</v>
      </c>
      <c r="C172" s="9" t="s">
        <v>376</v>
      </c>
      <c r="D172" s="11">
        <f>F172</f>
        <v>0</v>
      </c>
      <c r="E172" s="12" t="s">
        <v>32</v>
      </c>
      <c r="F172" s="9"/>
      <c r="G172" s="13"/>
      <c r="H172" s="13" t="s">
        <v>18</v>
      </c>
      <c r="I172" s="9"/>
      <c r="J172" s="13"/>
      <c r="K172" s="59" t="s">
        <v>18</v>
      </c>
      <c r="L172" s="9"/>
      <c r="M172" s="115"/>
      <c r="N172" s="118" t="s">
        <v>18</v>
      </c>
      <c r="O172" s="114"/>
      <c r="P172" s="115"/>
      <c r="Q172" s="118" t="s">
        <v>18</v>
      </c>
      <c r="R172" s="114"/>
    </row>
    <row r="173" spans="1:18" s="1" customFormat="1" ht="30" customHeight="1" thickBot="1" x14ac:dyDescent="0.25">
      <c r="A173" s="47">
        <v>5113</v>
      </c>
      <c r="B173" s="76" t="s">
        <v>377</v>
      </c>
      <c r="C173" s="9" t="s">
        <v>378</v>
      </c>
      <c r="D173" s="12">
        <f>F173</f>
        <v>58519.813999999998</v>
      </c>
      <c r="E173" s="12" t="s">
        <v>32</v>
      </c>
      <c r="F173" s="9">
        <v>58519.813999999998</v>
      </c>
      <c r="G173" s="13">
        <f>I173</f>
        <v>442626</v>
      </c>
      <c r="H173" s="13" t="s">
        <v>18</v>
      </c>
      <c r="I173" s="13">
        <v>442626</v>
      </c>
      <c r="J173" s="13">
        <f>L173</f>
        <v>457000</v>
      </c>
      <c r="K173" s="59" t="s">
        <v>18</v>
      </c>
      <c r="L173" s="13">
        <f>80000+25000+20000+12000+220000+29000+30000+11000+10000+10000+10000</f>
        <v>457000</v>
      </c>
      <c r="M173" s="115">
        <f t="shared" ref="M173" si="124">O173</f>
        <v>155000</v>
      </c>
      <c r="N173" s="118" t="s">
        <v>18</v>
      </c>
      <c r="O173" s="115">
        <f>80000+20000+15000+20000+10000+10000</f>
        <v>155000</v>
      </c>
      <c r="P173" s="115">
        <f t="shared" ref="P173" si="125">R173</f>
        <v>155000</v>
      </c>
      <c r="Q173" s="118" t="s">
        <v>18</v>
      </c>
      <c r="R173" s="115">
        <f>80000+20000+15000+20000+10000+10000</f>
        <v>155000</v>
      </c>
    </row>
    <row r="174" spans="1:18" s="1" customFormat="1" ht="30" customHeight="1" x14ac:dyDescent="0.2">
      <c r="A174" s="204">
        <v>5120</v>
      </c>
      <c r="B174" s="85" t="s">
        <v>379</v>
      </c>
      <c r="C174" s="177" t="s">
        <v>213</v>
      </c>
      <c r="D174" s="182">
        <f>D177+D178+D179</f>
        <v>41479.4</v>
      </c>
      <c r="E174" s="182"/>
      <c r="F174" s="182">
        <f>F177+F178+F179</f>
        <v>41479.4</v>
      </c>
      <c r="G174" s="182">
        <f>G177+G178+G179</f>
        <v>45736</v>
      </c>
      <c r="H174" s="182"/>
      <c r="I174" s="182">
        <f>I177+I178+I179</f>
        <v>45736</v>
      </c>
      <c r="J174" s="182">
        <f>J177+J178+J179</f>
        <v>29000</v>
      </c>
      <c r="K174" s="183"/>
      <c r="L174" s="182">
        <f>L177+L178+L179</f>
        <v>29000</v>
      </c>
      <c r="M174" s="182">
        <f t="shared" ref="M174" si="126">M177+M178+M179</f>
        <v>27000</v>
      </c>
      <c r="N174" s="183"/>
      <c r="O174" s="182">
        <f t="shared" ref="O174:P174" si="127">O177+O178+O179</f>
        <v>27000</v>
      </c>
      <c r="P174" s="182">
        <f t="shared" si="127"/>
        <v>27000</v>
      </c>
      <c r="Q174" s="183"/>
      <c r="R174" s="182">
        <f t="shared" ref="R174" si="128">R177+R178+R179</f>
        <v>27000</v>
      </c>
    </row>
    <row r="175" spans="1:18" s="1" customFormat="1" ht="30" customHeight="1" thickBot="1" x14ac:dyDescent="0.25">
      <c r="A175" s="205"/>
      <c r="B175" s="78" t="s">
        <v>380</v>
      </c>
      <c r="C175" s="177"/>
      <c r="D175" s="182"/>
      <c r="E175" s="182"/>
      <c r="F175" s="182"/>
      <c r="G175" s="182"/>
      <c r="H175" s="182"/>
      <c r="I175" s="182"/>
      <c r="J175" s="182"/>
      <c r="K175" s="183"/>
      <c r="L175" s="182"/>
      <c r="M175" s="182"/>
      <c r="N175" s="183"/>
      <c r="O175" s="182"/>
      <c r="P175" s="182"/>
      <c r="Q175" s="183"/>
      <c r="R175" s="182"/>
    </row>
    <row r="176" spans="1:18" s="1" customFormat="1" ht="30" customHeight="1" thickBot="1" x14ac:dyDescent="0.25">
      <c r="A176" s="47"/>
      <c r="B176" s="76" t="s">
        <v>136</v>
      </c>
      <c r="C176" s="9"/>
      <c r="D176" s="11"/>
      <c r="E176" s="12"/>
      <c r="F176" s="9"/>
      <c r="G176" s="13"/>
      <c r="H176" s="13"/>
      <c r="I176" s="9"/>
      <c r="J176" s="13"/>
      <c r="K176" s="59"/>
      <c r="L176" s="9"/>
      <c r="M176" s="115"/>
      <c r="N176" s="118"/>
      <c r="O176" s="114"/>
      <c r="P176" s="115"/>
      <c r="Q176" s="118"/>
      <c r="R176" s="114"/>
    </row>
    <row r="177" spans="1:18" s="1" customFormat="1" ht="30" customHeight="1" thickBot="1" x14ac:dyDescent="0.25">
      <c r="A177" s="47">
        <v>5121</v>
      </c>
      <c r="B177" s="76" t="s">
        <v>381</v>
      </c>
      <c r="C177" s="9" t="s">
        <v>382</v>
      </c>
      <c r="D177" s="18">
        <f>F177</f>
        <v>0</v>
      </c>
      <c r="E177" s="12" t="s">
        <v>18</v>
      </c>
      <c r="F177" s="9"/>
      <c r="G177" s="13"/>
      <c r="H177" s="13" t="s">
        <v>18</v>
      </c>
      <c r="I177" s="9"/>
      <c r="J177" s="13"/>
      <c r="K177" s="59" t="s">
        <v>18</v>
      </c>
      <c r="L177" s="9"/>
      <c r="M177" s="115"/>
      <c r="N177" s="118" t="s">
        <v>18</v>
      </c>
      <c r="O177" s="114"/>
      <c r="P177" s="115"/>
      <c r="Q177" s="118" t="s">
        <v>18</v>
      </c>
      <c r="R177" s="114"/>
    </row>
    <row r="178" spans="1:18" s="1" customFormat="1" ht="30" customHeight="1" thickBot="1" x14ac:dyDescent="0.25">
      <c r="A178" s="47">
        <v>5122</v>
      </c>
      <c r="B178" s="76" t="s">
        <v>383</v>
      </c>
      <c r="C178" s="9" t="s">
        <v>384</v>
      </c>
      <c r="D178" s="11">
        <f>F178</f>
        <v>25395</v>
      </c>
      <c r="E178" s="12" t="s">
        <v>18</v>
      </c>
      <c r="F178" s="9">
        <v>25395</v>
      </c>
      <c r="G178" s="13">
        <f>I178</f>
        <v>17296</v>
      </c>
      <c r="H178" s="13" t="s">
        <v>18</v>
      </c>
      <c r="I178" s="13">
        <v>17296</v>
      </c>
      <c r="J178" s="13">
        <f>L178</f>
        <v>1000</v>
      </c>
      <c r="K178" s="59" t="s">
        <v>18</v>
      </c>
      <c r="L178" s="13">
        <v>1000</v>
      </c>
      <c r="M178" s="115">
        <f t="shared" ref="M178:M179" si="129">O178</f>
        <v>1000</v>
      </c>
      <c r="N178" s="118" t="s">
        <v>18</v>
      </c>
      <c r="O178" s="115">
        <v>1000</v>
      </c>
      <c r="P178" s="115">
        <f t="shared" ref="P178:P179" si="130">R178</f>
        <v>1000</v>
      </c>
      <c r="Q178" s="118" t="s">
        <v>18</v>
      </c>
      <c r="R178" s="115">
        <v>1000</v>
      </c>
    </row>
    <row r="179" spans="1:18" s="1" customFormat="1" ht="30" customHeight="1" thickBot="1" x14ac:dyDescent="0.25">
      <c r="A179" s="47">
        <v>5123</v>
      </c>
      <c r="B179" s="76" t="s">
        <v>385</v>
      </c>
      <c r="C179" s="9" t="s">
        <v>386</v>
      </c>
      <c r="D179" s="11">
        <f>F179</f>
        <v>16084.4</v>
      </c>
      <c r="E179" s="12" t="s">
        <v>18</v>
      </c>
      <c r="F179" s="9">
        <v>16084.4</v>
      </c>
      <c r="G179" s="13">
        <f>I179</f>
        <v>28440</v>
      </c>
      <c r="H179" s="13" t="s">
        <v>18</v>
      </c>
      <c r="I179" s="13">
        <v>28440</v>
      </c>
      <c r="J179" s="13">
        <f>L179</f>
        <v>28000</v>
      </c>
      <c r="K179" s="59" t="s">
        <v>18</v>
      </c>
      <c r="L179" s="13">
        <f>20000+8000</f>
        <v>28000</v>
      </c>
      <c r="M179" s="115">
        <f t="shared" si="129"/>
        <v>26000</v>
      </c>
      <c r="N179" s="118" t="s">
        <v>18</v>
      </c>
      <c r="O179" s="115">
        <v>26000</v>
      </c>
      <c r="P179" s="115">
        <f t="shared" si="130"/>
        <v>26000</v>
      </c>
      <c r="Q179" s="118" t="s">
        <v>18</v>
      </c>
      <c r="R179" s="115">
        <v>26000</v>
      </c>
    </row>
    <row r="180" spans="1:18" s="1" customFormat="1" ht="30" customHeight="1" x14ac:dyDescent="0.2">
      <c r="A180" s="200">
        <v>5130</v>
      </c>
      <c r="B180" s="85" t="s">
        <v>387</v>
      </c>
      <c r="C180" s="177" t="s">
        <v>213</v>
      </c>
      <c r="D180" s="202">
        <f>D183+D186</f>
        <v>4149</v>
      </c>
      <c r="E180" s="182" t="s">
        <v>18</v>
      </c>
      <c r="F180" s="203">
        <f>D180</f>
        <v>4149</v>
      </c>
      <c r="G180" s="202">
        <f>G183+G186</f>
        <v>17000</v>
      </c>
      <c r="H180" s="182" t="s">
        <v>18</v>
      </c>
      <c r="I180" s="203">
        <f>G180</f>
        <v>17000</v>
      </c>
      <c r="J180" s="202">
        <f>J183+J186</f>
        <v>13000</v>
      </c>
      <c r="K180" s="183" t="s">
        <v>18</v>
      </c>
      <c r="L180" s="203">
        <f>J180</f>
        <v>13000</v>
      </c>
      <c r="M180" s="202">
        <f t="shared" ref="M180" si="131">M183+M186</f>
        <v>13000</v>
      </c>
      <c r="N180" s="183" t="s">
        <v>18</v>
      </c>
      <c r="O180" s="203">
        <f t="shared" ref="O180" si="132">M180</f>
        <v>13000</v>
      </c>
      <c r="P180" s="202">
        <f t="shared" ref="P180" si="133">P183+P186</f>
        <v>13000</v>
      </c>
      <c r="Q180" s="183" t="s">
        <v>18</v>
      </c>
      <c r="R180" s="203">
        <f t="shared" ref="R180" si="134">P180</f>
        <v>13000</v>
      </c>
    </row>
    <row r="181" spans="1:18" s="1" customFormat="1" ht="30" customHeight="1" thickBot="1" x14ac:dyDescent="0.25">
      <c r="A181" s="201"/>
      <c r="B181" s="78" t="s">
        <v>388</v>
      </c>
      <c r="C181" s="177"/>
      <c r="D181" s="202"/>
      <c r="E181" s="182"/>
      <c r="F181" s="179"/>
      <c r="G181" s="202"/>
      <c r="H181" s="182"/>
      <c r="I181" s="179"/>
      <c r="J181" s="202"/>
      <c r="K181" s="183"/>
      <c r="L181" s="179"/>
      <c r="M181" s="202"/>
      <c r="N181" s="183"/>
      <c r="O181" s="179"/>
      <c r="P181" s="202"/>
      <c r="Q181" s="183"/>
      <c r="R181" s="179"/>
    </row>
    <row r="182" spans="1:18" s="1" customFormat="1" ht="30" customHeight="1" thickBot="1" x14ac:dyDescent="0.25">
      <c r="A182" s="47"/>
      <c r="B182" s="76" t="s">
        <v>136</v>
      </c>
      <c r="C182" s="9"/>
      <c r="D182" s="11"/>
      <c r="E182" s="12"/>
      <c r="F182" s="9"/>
      <c r="G182" s="13"/>
      <c r="H182" s="13"/>
      <c r="I182" s="9"/>
      <c r="J182" s="13"/>
      <c r="K182" s="59"/>
      <c r="L182" s="9"/>
      <c r="M182" s="115"/>
      <c r="N182" s="118"/>
      <c r="O182" s="114"/>
      <c r="P182" s="115"/>
      <c r="Q182" s="118"/>
      <c r="R182" s="114"/>
    </row>
    <row r="183" spans="1:18" s="1" customFormat="1" ht="30" customHeight="1" thickBot="1" x14ac:dyDescent="0.25">
      <c r="A183" s="47">
        <v>5131</v>
      </c>
      <c r="B183" s="76" t="s">
        <v>389</v>
      </c>
      <c r="C183" s="9">
        <v>5131</v>
      </c>
      <c r="D183" s="18">
        <f>F183</f>
        <v>0</v>
      </c>
      <c r="E183" s="12" t="s">
        <v>17</v>
      </c>
      <c r="F183" s="9"/>
      <c r="G183" s="18">
        <f>I183</f>
        <v>4000</v>
      </c>
      <c r="H183" s="13" t="s">
        <v>17</v>
      </c>
      <c r="I183" s="17">
        <v>4000</v>
      </c>
      <c r="J183" s="18">
        <f>L183</f>
        <v>0</v>
      </c>
      <c r="K183" s="59" t="s">
        <v>17</v>
      </c>
      <c r="L183" s="17"/>
      <c r="M183" s="18">
        <f t="shared" ref="M183" si="135">O183</f>
        <v>0</v>
      </c>
      <c r="N183" s="118" t="s">
        <v>17</v>
      </c>
      <c r="O183" s="17"/>
      <c r="P183" s="18">
        <f t="shared" ref="P183" si="136">R183</f>
        <v>0</v>
      </c>
      <c r="Q183" s="118" t="s">
        <v>17</v>
      </c>
      <c r="R183" s="17"/>
    </row>
    <row r="184" spans="1:18" s="1" customFormat="1" ht="30" customHeight="1" thickBot="1" x14ac:dyDescent="0.25">
      <c r="A184" s="47">
        <v>5132</v>
      </c>
      <c r="B184" s="76" t="s">
        <v>390</v>
      </c>
      <c r="C184" s="9" t="s">
        <v>391</v>
      </c>
      <c r="D184" s="11"/>
      <c r="E184" s="12" t="s">
        <v>18</v>
      </c>
      <c r="F184" s="9"/>
      <c r="G184" s="13"/>
      <c r="H184" s="13" t="s">
        <v>18</v>
      </c>
      <c r="I184" s="9"/>
      <c r="J184" s="13"/>
      <c r="K184" s="59" t="s">
        <v>18</v>
      </c>
      <c r="L184" s="9"/>
      <c r="M184" s="115"/>
      <c r="N184" s="118" t="s">
        <v>18</v>
      </c>
      <c r="O184" s="114"/>
      <c r="P184" s="115"/>
      <c r="Q184" s="118" t="s">
        <v>18</v>
      </c>
      <c r="R184" s="114"/>
    </row>
    <row r="185" spans="1:18" s="1" customFormat="1" ht="30" customHeight="1" thickBot="1" x14ac:dyDescent="0.25">
      <c r="A185" s="47">
        <v>5133</v>
      </c>
      <c r="B185" s="76" t="s">
        <v>392</v>
      </c>
      <c r="C185" s="9">
        <v>5133</v>
      </c>
      <c r="D185" s="11"/>
      <c r="E185" s="12" t="s">
        <v>17</v>
      </c>
      <c r="F185" s="9"/>
      <c r="G185" s="13"/>
      <c r="H185" s="13" t="s">
        <v>17</v>
      </c>
      <c r="I185" s="9"/>
      <c r="J185" s="13"/>
      <c r="K185" s="59" t="s">
        <v>17</v>
      </c>
      <c r="L185" s="9"/>
      <c r="M185" s="115"/>
      <c r="N185" s="118" t="s">
        <v>17</v>
      </c>
      <c r="O185" s="114"/>
      <c r="P185" s="115"/>
      <c r="Q185" s="118" t="s">
        <v>17</v>
      </c>
      <c r="R185" s="114"/>
    </row>
    <row r="186" spans="1:18" s="1" customFormat="1" ht="30" customHeight="1" thickBot="1" x14ac:dyDescent="0.25">
      <c r="A186" s="47">
        <v>5134</v>
      </c>
      <c r="B186" s="76" t="s">
        <v>600</v>
      </c>
      <c r="C186" s="9" t="s">
        <v>393</v>
      </c>
      <c r="D186" s="18">
        <f>F186</f>
        <v>4149</v>
      </c>
      <c r="E186" s="12" t="s">
        <v>32</v>
      </c>
      <c r="F186" s="17">
        <v>4149</v>
      </c>
      <c r="G186" s="18">
        <f>I186</f>
        <v>13000</v>
      </c>
      <c r="H186" s="13" t="s">
        <v>18</v>
      </c>
      <c r="I186" s="9">
        <v>13000</v>
      </c>
      <c r="J186" s="18">
        <f>L186</f>
        <v>13000</v>
      </c>
      <c r="K186" s="59" t="s">
        <v>18</v>
      </c>
      <c r="L186" s="9">
        <v>13000</v>
      </c>
      <c r="M186" s="18">
        <f t="shared" ref="M186" si="137">O186</f>
        <v>13000</v>
      </c>
      <c r="N186" s="118" t="s">
        <v>18</v>
      </c>
      <c r="O186" s="114">
        <v>13000</v>
      </c>
      <c r="P186" s="18">
        <f t="shared" ref="P186" si="138">R186</f>
        <v>13000</v>
      </c>
      <c r="Q186" s="118" t="s">
        <v>18</v>
      </c>
      <c r="R186" s="114">
        <v>13000</v>
      </c>
    </row>
    <row r="187" spans="1:18" s="1" customFormat="1" ht="30" customHeight="1" thickBot="1" x14ac:dyDescent="0.25">
      <c r="A187" s="49">
        <v>5200</v>
      </c>
      <c r="B187" s="78" t="s">
        <v>394</v>
      </c>
      <c r="C187" s="6" t="s">
        <v>213</v>
      </c>
      <c r="D187" s="26"/>
      <c r="E187" s="14" t="s">
        <v>17</v>
      </c>
      <c r="F187" s="6"/>
      <c r="G187" s="8"/>
      <c r="H187" s="8" t="s">
        <v>17</v>
      </c>
      <c r="I187" s="6"/>
      <c r="J187" s="8"/>
      <c r="K187" s="64" t="s">
        <v>17</v>
      </c>
      <c r="L187" s="6"/>
      <c r="M187" s="120"/>
      <c r="N187" s="121" t="s">
        <v>17</v>
      </c>
      <c r="O187" s="119"/>
      <c r="P187" s="120"/>
      <c r="Q187" s="121" t="s">
        <v>17</v>
      </c>
      <c r="R187" s="119"/>
    </row>
    <row r="188" spans="1:18" s="1" customFormat="1" ht="30" customHeight="1" thickBot="1" x14ac:dyDescent="0.25">
      <c r="A188" s="47"/>
      <c r="B188" s="82" t="s">
        <v>395</v>
      </c>
      <c r="C188" s="9"/>
      <c r="D188" s="11"/>
      <c r="E188" s="12"/>
      <c r="F188" s="9"/>
      <c r="G188" s="13"/>
      <c r="H188" s="13"/>
      <c r="I188" s="9"/>
      <c r="J188" s="13"/>
      <c r="K188" s="59"/>
      <c r="L188" s="9"/>
      <c r="M188" s="115"/>
      <c r="N188" s="118"/>
      <c r="O188" s="114"/>
      <c r="P188" s="115"/>
      <c r="Q188" s="118"/>
      <c r="R188" s="114"/>
    </row>
    <row r="189" spans="1:18" s="1" customFormat="1" ht="30" customHeight="1" thickBot="1" x14ac:dyDescent="0.25">
      <c r="A189" s="47">
        <v>5211</v>
      </c>
      <c r="B189" s="76" t="s">
        <v>396</v>
      </c>
      <c r="C189" s="9">
        <v>5211</v>
      </c>
      <c r="D189" s="11"/>
      <c r="E189" s="12" t="s">
        <v>17</v>
      </c>
      <c r="F189" s="9"/>
      <c r="G189" s="13"/>
      <c r="H189" s="13" t="s">
        <v>17</v>
      </c>
      <c r="I189" s="9"/>
      <c r="J189" s="13"/>
      <c r="K189" s="59" t="s">
        <v>17</v>
      </c>
      <c r="L189" s="9"/>
      <c r="M189" s="115"/>
      <c r="N189" s="118" t="s">
        <v>17</v>
      </c>
      <c r="O189" s="114"/>
      <c r="P189" s="115"/>
      <c r="Q189" s="118" t="s">
        <v>17</v>
      </c>
      <c r="R189" s="114"/>
    </row>
    <row r="190" spans="1:18" s="1" customFormat="1" ht="30" customHeight="1" thickBot="1" x14ac:dyDescent="0.25">
      <c r="A190" s="47">
        <v>5221</v>
      </c>
      <c r="B190" s="76" t="s">
        <v>397</v>
      </c>
      <c r="C190" s="9">
        <v>5221</v>
      </c>
      <c r="D190" s="11"/>
      <c r="E190" s="12" t="s">
        <v>17</v>
      </c>
      <c r="F190" s="9"/>
      <c r="G190" s="13"/>
      <c r="H190" s="13" t="s">
        <v>17</v>
      </c>
      <c r="I190" s="9"/>
      <c r="J190" s="13"/>
      <c r="K190" s="59" t="s">
        <v>17</v>
      </c>
      <c r="L190" s="9"/>
      <c r="M190" s="115"/>
      <c r="N190" s="118" t="s">
        <v>17</v>
      </c>
      <c r="O190" s="114"/>
      <c r="P190" s="115"/>
      <c r="Q190" s="118" t="s">
        <v>17</v>
      </c>
      <c r="R190" s="114"/>
    </row>
    <row r="191" spans="1:18" s="1" customFormat="1" ht="30" customHeight="1" thickBot="1" x14ac:dyDescent="0.25">
      <c r="A191" s="47">
        <v>5231</v>
      </c>
      <c r="B191" s="76" t="s">
        <v>398</v>
      </c>
      <c r="C191" s="9">
        <v>5231</v>
      </c>
      <c r="D191" s="11"/>
      <c r="E191" s="12" t="s">
        <v>17</v>
      </c>
      <c r="F191" s="9"/>
      <c r="G191" s="13"/>
      <c r="H191" s="13" t="s">
        <v>17</v>
      </c>
      <c r="I191" s="9"/>
      <c r="J191" s="13"/>
      <c r="K191" s="59" t="s">
        <v>17</v>
      </c>
      <c r="L191" s="9"/>
      <c r="M191" s="115"/>
      <c r="N191" s="118" t="s">
        <v>17</v>
      </c>
      <c r="O191" s="114"/>
      <c r="P191" s="115"/>
      <c r="Q191" s="118" t="s">
        <v>17</v>
      </c>
      <c r="R191" s="114"/>
    </row>
    <row r="192" spans="1:18" s="1" customFormat="1" ht="30" customHeight="1" thickBot="1" x14ac:dyDescent="0.25">
      <c r="A192" s="47">
        <v>5241</v>
      </c>
      <c r="B192" s="76" t="s">
        <v>399</v>
      </c>
      <c r="C192" s="9">
        <v>5241</v>
      </c>
      <c r="D192" s="11"/>
      <c r="E192" s="12" t="s">
        <v>17</v>
      </c>
      <c r="F192" s="9"/>
      <c r="G192" s="13"/>
      <c r="H192" s="13" t="s">
        <v>17</v>
      </c>
      <c r="I192" s="9"/>
      <c r="J192" s="13"/>
      <c r="K192" s="59" t="s">
        <v>17</v>
      </c>
      <c r="L192" s="9"/>
      <c r="M192" s="115"/>
      <c r="N192" s="118" t="s">
        <v>17</v>
      </c>
      <c r="O192" s="114"/>
      <c r="P192" s="115"/>
      <c r="Q192" s="118" t="s">
        <v>17</v>
      </c>
      <c r="R192" s="114"/>
    </row>
    <row r="193" spans="1:18" s="1" customFormat="1" ht="30" customHeight="1" thickBot="1" x14ac:dyDescent="0.25">
      <c r="A193" s="49">
        <v>5300</v>
      </c>
      <c r="B193" s="78" t="s">
        <v>400</v>
      </c>
      <c r="C193" s="6" t="s">
        <v>213</v>
      </c>
      <c r="D193" s="26"/>
      <c r="E193" s="14" t="s">
        <v>17</v>
      </c>
      <c r="F193" s="6"/>
      <c r="G193" s="8"/>
      <c r="H193" s="8" t="s">
        <v>17</v>
      </c>
      <c r="I193" s="6"/>
      <c r="J193" s="8"/>
      <c r="K193" s="64" t="s">
        <v>17</v>
      </c>
      <c r="L193" s="6"/>
      <c r="M193" s="120"/>
      <c r="N193" s="121" t="s">
        <v>17</v>
      </c>
      <c r="O193" s="119"/>
      <c r="P193" s="120"/>
      <c r="Q193" s="121" t="s">
        <v>17</v>
      </c>
      <c r="R193" s="119"/>
    </row>
    <row r="194" spans="1:18" s="1" customFormat="1" ht="30" customHeight="1" thickBot="1" x14ac:dyDescent="0.25">
      <c r="A194" s="47"/>
      <c r="B194" s="82" t="s">
        <v>48</v>
      </c>
      <c r="C194" s="9"/>
      <c r="D194" s="11"/>
      <c r="E194" s="12"/>
      <c r="F194" s="9"/>
      <c r="G194" s="13"/>
      <c r="H194" s="13"/>
      <c r="I194" s="9"/>
      <c r="J194" s="13"/>
      <c r="K194" s="59"/>
      <c r="L194" s="9"/>
      <c r="M194" s="115"/>
      <c r="N194" s="118"/>
      <c r="O194" s="114"/>
      <c r="P194" s="115"/>
      <c r="Q194" s="118"/>
      <c r="R194" s="114"/>
    </row>
    <row r="195" spans="1:18" s="1" customFormat="1" ht="30" customHeight="1" thickBot="1" x14ac:dyDescent="0.25">
      <c r="A195" s="47">
        <v>5311</v>
      </c>
      <c r="B195" s="76" t="s">
        <v>401</v>
      </c>
      <c r="C195" s="9">
        <v>5311</v>
      </c>
      <c r="D195" s="11"/>
      <c r="E195" s="12" t="s">
        <v>17</v>
      </c>
      <c r="F195" s="9"/>
      <c r="G195" s="13"/>
      <c r="H195" s="13" t="s">
        <v>17</v>
      </c>
      <c r="I195" s="9"/>
      <c r="J195" s="13"/>
      <c r="K195" s="59" t="s">
        <v>17</v>
      </c>
      <c r="L195" s="9"/>
      <c r="M195" s="115"/>
      <c r="N195" s="118" t="s">
        <v>17</v>
      </c>
      <c r="O195" s="114"/>
      <c r="P195" s="115"/>
      <c r="Q195" s="118" t="s">
        <v>17</v>
      </c>
      <c r="R195" s="114"/>
    </row>
    <row r="196" spans="1:18" s="1" customFormat="1" ht="30" customHeight="1" x14ac:dyDescent="0.2">
      <c r="A196" s="200">
        <v>5400</v>
      </c>
      <c r="B196" s="83" t="s">
        <v>402</v>
      </c>
      <c r="C196" s="179" t="s">
        <v>213</v>
      </c>
      <c r="D196" s="190"/>
      <c r="E196" s="182" t="s">
        <v>17</v>
      </c>
      <c r="F196" s="179"/>
      <c r="G196" s="195"/>
      <c r="H196" s="195" t="s">
        <v>17</v>
      </c>
      <c r="I196" s="179"/>
      <c r="J196" s="195"/>
      <c r="K196" s="196" t="s">
        <v>17</v>
      </c>
      <c r="L196" s="179"/>
      <c r="M196" s="195"/>
      <c r="N196" s="196" t="s">
        <v>17</v>
      </c>
      <c r="O196" s="179"/>
      <c r="P196" s="195"/>
      <c r="Q196" s="196" t="s">
        <v>17</v>
      </c>
      <c r="R196" s="179"/>
    </row>
    <row r="197" spans="1:18" s="1" customFormat="1" ht="30" customHeight="1" thickBot="1" x14ac:dyDescent="0.25">
      <c r="A197" s="201"/>
      <c r="B197" s="78" t="s">
        <v>403</v>
      </c>
      <c r="C197" s="179"/>
      <c r="D197" s="190"/>
      <c r="E197" s="182"/>
      <c r="F197" s="179"/>
      <c r="G197" s="195"/>
      <c r="H197" s="195"/>
      <c r="I197" s="179"/>
      <c r="J197" s="195"/>
      <c r="K197" s="196"/>
      <c r="L197" s="179"/>
      <c r="M197" s="195"/>
      <c r="N197" s="196"/>
      <c r="O197" s="179"/>
      <c r="P197" s="195"/>
      <c r="Q197" s="196"/>
      <c r="R197" s="179"/>
    </row>
    <row r="198" spans="1:18" s="1" customFormat="1" ht="30" customHeight="1" thickBot="1" x14ac:dyDescent="0.25">
      <c r="A198" s="47"/>
      <c r="B198" s="82" t="s">
        <v>48</v>
      </c>
      <c r="C198" s="9"/>
      <c r="D198" s="11"/>
      <c r="E198" s="12"/>
      <c r="F198" s="9"/>
      <c r="G198" s="13"/>
      <c r="H198" s="13"/>
      <c r="I198" s="9"/>
      <c r="J198" s="13"/>
      <c r="K198" s="59"/>
      <c r="L198" s="9"/>
      <c r="M198" s="115"/>
      <c r="N198" s="118"/>
      <c r="O198" s="114"/>
      <c r="P198" s="115"/>
      <c r="Q198" s="118"/>
      <c r="R198" s="114"/>
    </row>
    <row r="199" spans="1:18" s="1" customFormat="1" ht="30" customHeight="1" thickBot="1" x14ac:dyDescent="0.25">
      <c r="A199" s="47">
        <v>5411</v>
      </c>
      <c r="B199" s="76" t="s">
        <v>404</v>
      </c>
      <c r="C199" s="9">
        <v>5411</v>
      </c>
      <c r="D199" s="11"/>
      <c r="E199" s="12" t="s">
        <v>17</v>
      </c>
      <c r="F199" s="9"/>
      <c r="G199" s="13"/>
      <c r="H199" s="13" t="s">
        <v>17</v>
      </c>
      <c r="I199" s="9"/>
      <c r="J199" s="13"/>
      <c r="K199" s="59" t="s">
        <v>17</v>
      </c>
      <c r="L199" s="9"/>
      <c r="M199" s="115"/>
      <c r="N199" s="118" t="s">
        <v>17</v>
      </c>
      <c r="O199" s="114"/>
      <c r="P199" s="115"/>
      <c r="Q199" s="118" t="s">
        <v>17</v>
      </c>
      <c r="R199" s="114"/>
    </row>
    <row r="200" spans="1:18" s="1" customFormat="1" ht="30" customHeight="1" thickBot="1" x14ac:dyDescent="0.25">
      <c r="A200" s="47">
        <v>5421</v>
      </c>
      <c r="B200" s="76" t="s">
        <v>405</v>
      </c>
      <c r="C200" s="9">
        <v>5421</v>
      </c>
      <c r="D200" s="11"/>
      <c r="E200" s="12" t="s">
        <v>17</v>
      </c>
      <c r="F200" s="9"/>
      <c r="G200" s="13"/>
      <c r="H200" s="13" t="s">
        <v>17</v>
      </c>
      <c r="I200" s="9"/>
      <c r="J200" s="13"/>
      <c r="K200" s="59" t="s">
        <v>17</v>
      </c>
      <c r="L200" s="9"/>
      <c r="M200" s="115"/>
      <c r="N200" s="118" t="s">
        <v>17</v>
      </c>
      <c r="O200" s="114"/>
      <c r="P200" s="115"/>
      <c r="Q200" s="118" t="s">
        <v>17</v>
      </c>
      <c r="R200" s="114"/>
    </row>
    <row r="201" spans="1:18" s="1" customFormat="1" ht="30" customHeight="1" thickBot="1" x14ac:dyDescent="0.25">
      <c r="A201" s="47">
        <v>5431</v>
      </c>
      <c r="B201" s="76" t="s">
        <v>406</v>
      </c>
      <c r="C201" s="9">
        <v>5431</v>
      </c>
      <c r="D201" s="11"/>
      <c r="E201" s="12" t="s">
        <v>17</v>
      </c>
      <c r="F201" s="9"/>
      <c r="G201" s="13"/>
      <c r="H201" s="13" t="s">
        <v>17</v>
      </c>
      <c r="I201" s="9"/>
      <c r="J201" s="13"/>
      <c r="K201" s="59" t="s">
        <v>17</v>
      </c>
      <c r="L201" s="9"/>
      <c r="M201" s="115"/>
      <c r="N201" s="118" t="s">
        <v>17</v>
      </c>
      <c r="O201" s="114"/>
      <c r="P201" s="115"/>
      <c r="Q201" s="118" t="s">
        <v>17</v>
      </c>
      <c r="R201" s="114"/>
    </row>
    <row r="202" spans="1:18" s="1" customFormat="1" ht="30" customHeight="1" thickBot="1" x14ac:dyDescent="0.25">
      <c r="A202" s="47">
        <v>5441</v>
      </c>
      <c r="B202" s="76" t="s">
        <v>407</v>
      </c>
      <c r="C202" s="9">
        <v>5441</v>
      </c>
      <c r="D202" s="11"/>
      <c r="E202" s="12" t="s">
        <v>17</v>
      </c>
      <c r="F202" s="9"/>
      <c r="G202" s="13"/>
      <c r="H202" s="13" t="s">
        <v>17</v>
      </c>
      <c r="I202" s="9"/>
      <c r="J202" s="13"/>
      <c r="K202" s="59" t="s">
        <v>17</v>
      </c>
      <c r="L202" s="9"/>
      <c r="M202" s="115"/>
      <c r="N202" s="118" t="s">
        <v>17</v>
      </c>
      <c r="O202" s="114"/>
      <c r="P202" s="115"/>
      <c r="Q202" s="118" t="s">
        <v>17</v>
      </c>
      <c r="R202" s="114"/>
    </row>
    <row r="203" spans="1:18" s="1" customFormat="1" ht="30" customHeight="1" thickBot="1" x14ac:dyDescent="0.25">
      <c r="A203" s="49"/>
      <c r="B203" s="78" t="s">
        <v>408</v>
      </c>
      <c r="C203" s="6" t="s">
        <v>213</v>
      </c>
      <c r="D203" s="26"/>
      <c r="E203" s="14" t="s">
        <v>17</v>
      </c>
      <c r="F203" s="6"/>
      <c r="G203" s="8"/>
      <c r="H203" s="8" t="s">
        <v>17</v>
      </c>
      <c r="I203" s="6"/>
      <c r="J203" s="8"/>
      <c r="K203" s="64" t="s">
        <v>17</v>
      </c>
      <c r="L203" s="6"/>
      <c r="M203" s="120"/>
      <c r="N203" s="121" t="s">
        <v>17</v>
      </c>
      <c r="O203" s="119"/>
      <c r="P203" s="120"/>
      <c r="Q203" s="121" t="s">
        <v>17</v>
      </c>
      <c r="R203" s="119"/>
    </row>
    <row r="204" spans="1:18" s="1" customFormat="1" ht="30" customHeight="1" thickBot="1" x14ac:dyDescent="0.25">
      <c r="A204" s="47"/>
      <c r="B204" s="82" t="s">
        <v>48</v>
      </c>
      <c r="C204" s="9"/>
      <c r="D204" s="11"/>
      <c r="E204" s="12"/>
      <c r="F204" s="9"/>
      <c r="G204" s="13"/>
      <c r="H204" s="13"/>
      <c r="I204" s="9"/>
      <c r="J204" s="13"/>
      <c r="K204" s="59"/>
      <c r="L204" s="9"/>
      <c r="M204" s="115"/>
      <c r="N204" s="118"/>
      <c r="O204" s="114"/>
      <c r="P204" s="115"/>
      <c r="Q204" s="118"/>
      <c r="R204" s="114"/>
    </row>
    <row r="205" spans="1:18" s="1" customFormat="1" ht="30" customHeight="1" thickBot="1" x14ac:dyDescent="0.25">
      <c r="A205" s="47"/>
      <c r="B205" s="82" t="s">
        <v>409</v>
      </c>
      <c r="C205" s="9">
        <v>5511</v>
      </c>
      <c r="D205" s="11"/>
      <c r="E205" s="12" t="s">
        <v>17</v>
      </c>
      <c r="F205" s="9"/>
      <c r="G205" s="13"/>
      <c r="H205" s="13" t="s">
        <v>17</v>
      </c>
      <c r="I205" s="9"/>
      <c r="J205" s="13"/>
      <c r="K205" s="59" t="s">
        <v>17</v>
      </c>
      <c r="L205" s="9"/>
      <c r="M205" s="115"/>
      <c r="N205" s="118" t="s">
        <v>17</v>
      </c>
      <c r="O205" s="114"/>
      <c r="P205" s="115"/>
      <c r="Q205" s="118" t="s">
        <v>17</v>
      </c>
      <c r="R205" s="114"/>
    </row>
    <row r="206" spans="1:18" s="1" customFormat="1" ht="30" customHeight="1" thickBot="1" x14ac:dyDescent="0.25">
      <c r="A206" s="47"/>
      <c r="B206" s="76"/>
      <c r="C206" s="9"/>
      <c r="D206" s="11"/>
      <c r="E206" s="12"/>
      <c r="F206" s="9"/>
      <c r="G206" s="13"/>
      <c r="H206" s="13"/>
      <c r="I206" s="9"/>
      <c r="J206" s="13"/>
      <c r="K206" s="59"/>
      <c r="L206" s="9"/>
      <c r="M206" s="115"/>
      <c r="N206" s="118"/>
      <c r="O206" s="114"/>
      <c r="P206" s="115"/>
      <c r="Q206" s="118"/>
      <c r="R206" s="114"/>
    </row>
    <row r="207" spans="1:18" s="51" customFormat="1" ht="30" customHeight="1" thickBot="1" x14ac:dyDescent="0.25">
      <c r="A207" s="49">
        <v>6000</v>
      </c>
      <c r="B207" s="80" t="s">
        <v>410</v>
      </c>
      <c r="C207" s="6" t="s">
        <v>213</v>
      </c>
      <c r="D207" s="14">
        <f>D209+D226</f>
        <v>-73035.63</v>
      </c>
      <c r="E207" s="14"/>
      <c r="F207" s="14">
        <f>F209+F226</f>
        <v>-73035.63</v>
      </c>
      <c r="G207" s="14">
        <f>G209+G226</f>
        <v>-419307.43199999997</v>
      </c>
      <c r="H207" s="14"/>
      <c r="I207" s="14">
        <f>I209+I226</f>
        <v>-419307.43199999997</v>
      </c>
      <c r="J207" s="14">
        <f>J209+J226</f>
        <v>-389000</v>
      </c>
      <c r="K207" s="98"/>
      <c r="L207" s="14">
        <f>L209+L226</f>
        <v>-389000</v>
      </c>
      <c r="M207" s="124">
        <f t="shared" ref="M207" si="139">M209+M226</f>
        <v>-195000</v>
      </c>
      <c r="N207" s="128"/>
      <c r="O207" s="124">
        <f t="shared" ref="O207:P207" si="140">O209+O226</f>
        <v>-195000</v>
      </c>
      <c r="P207" s="124">
        <f t="shared" si="140"/>
        <v>-195000</v>
      </c>
      <c r="Q207" s="128"/>
      <c r="R207" s="124">
        <f t="shared" ref="R207" si="141">R209+R226</f>
        <v>-195000</v>
      </c>
    </row>
    <row r="208" spans="1:18" s="1" customFormat="1" ht="30" customHeight="1" thickBot="1" x14ac:dyDescent="0.25">
      <c r="A208" s="47"/>
      <c r="B208" s="76" t="s">
        <v>12</v>
      </c>
      <c r="C208" s="9"/>
      <c r="D208" s="11"/>
      <c r="E208" s="12"/>
      <c r="F208" s="9"/>
      <c r="G208" s="13"/>
      <c r="H208" s="13"/>
      <c r="I208" s="9"/>
      <c r="J208" s="13"/>
      <c r="K208" s="59"/>
      <c r="L208" s="9"/>
      <c r="M208" s="115"/>
      <c r="N208" s="118"/>
      <c r="O208" s="114"/>
      <c r="P208" s="115"/>
      <c r="Q208" s="118"/>
      <c r="R208" s="114"/>
    </row>
    <row r="209" spans="1:18" s="51" customFormat="1" ht="30" customHeight="1" thickBot="1" x14ac:dyDescent="0.25">
      <c r="A209" s="49">
        <v>6100</v>
      </c>
      <c r="B209" s="80" t="s">
        <v>411</v>
      </c>
      <c r="C209" s="6" t="s">
        <v>213</v>
      </c>
      <c r="D209" s="14">
        <f>D211+D212+D213</f>
        <v>-9140.9979999999996</v>
      </c>
      <c r="E209" s="14" t="s">
        <v>18</v>
      </c>
      <c r="F209" s="14">
        <f>F211+F212+F213</f>
        <v>-9140.9979999999996</v>
      </c>
      <c r="G209" s="14">
        <f>G211+G212+G213</f>
        <v>0</v>
      </c>
      <c r="H209" s="14" t="s">
        <v>18</v>
      </c>
      <c r="I209" s="14">
        <f>I211+I212+I213</f>
        <v>0</v>
      </c>
      <c r="J209" s="14">
        <f>J211+J212+J213</f>
        <v>0</v>
      </c>
      <c r="K209" s="98" t="s">
        <v>18</v>
      </c>
      <c r="L209" s="14">
        <f>L211+L212+L213</f>
        <v>0</v>
      </c>
      <c r="M209" s="124">
        <f t="shared" ref="M209" si="142">M211+M212+M213</f>
        <v>0</v>
      </c>
      <c r="N209" s="128" t="s">
        <v>18</v>
      </c>
      <c r="O209" s="124">
        <f t="shared" ref="O209:P209" si="143">O211+O212+O213</f>
        <v>0</v>
      </c>
      <c r="P209" s="124">
        <f t="shared" si="143"/>
        <v>0</v>
      </c>
      <c r="Q209" s="128" t="s">
        <v>18</v>
      </c>
      <c r="R209" s="124">
        <f t="shared" ref="R209" si="144">R211+R212+R213</f>
        <v>0</v>
      </c>
    </row>
    <row r="210" spans="1:18" s="1" customFormat="1" ht="30" customHeight="1" thickBot="1" x14ac:dyDescent="0.25">
      <c r="A210" s="47"/>
      <c r="B210" s="76" t="s">
        <v>12</v>
      </c>
      <c r="C210" s="9"/>
      <c r="D210" s="11"/>
      <c r="E210" s="12"/>
      <c r="F210" s="9"/>
      <c r="G210" s="13"/>
      <c r="H210" s="13"/>
      <c r="I210" s="9"/>
      <c r="J210" s="13"/>
      <c r="K210" s="59"/>
      <c r="L210" s="9"/>
      <c r="M210" s="115"/>
      <c r="N210" s="118"/>
      <c r="O210" s="114"/>
      <c r="P210" s="115"/>
      <c r="Q210" s="118"/>
      <c r="R210" s="114"/>
    </row>
    <row r="211" spans="1:18" s="1" customFormat="1" ht="30" customHeight="1" thickBot="1" x14ac:dyDescent="0.25">
      <c r="A211" s="47">
        <v>6110</v>
      </c>
      <c r="B211" s="76" t="s">
        <v>412</v>
      </c>
      <c r="C211" s="9">
        <v>8111</v>
      </c>
      <c r="D211" s="12">
        <f>F211</f>
        <v>0</v>
      </c>
      <c r="E211" s="12" t="s">
        <v>18</v>
      </c>
      <c r="F211" s="9"/>
      <c r="G211" s="12">
        <f>I211</f>
        <v>0</v>
      </c>
      <c r="H211" s="13" t="s">
        <v>18</v>
      </c>
      <c r="I211" s="9"/>
      <c r="J211" s="12">
        <f>L211</f>
        <v>0</v>
      </c>
      <c r="K211" s="59" t="s">
        <v>18</v>
      </c>
      <c r="L211" s="9"/>
      <c r="M211" s="123">
        <f t="shared" ref="M211:M213" si="145">O211</f>
        <v>0</v>
      </c>
      <c r="N211" s="118" t="s">
        <v>18</v>
      </c>
      <c r="O211" s="114"/>
      <c r="P211" s="123">
        <f t="shared" ref="P211:P213" si="146">R211</f>
        <v>0</v>
      </c>
      <c r="Q211" s="118" t="s">
        <v>18</v>
      </c>
      <c r="R211" s="114"/>
    </row>
    <row r="212" spans="1:18" s="1" customFormat="1" ht="30" customHeight="1" thickBot="1" x14ac:dyDescent="0.25">
      <c r="A212" s="47">
        <v>6120</v>
      </c>
      <c r="B212" s="76" t="s">
        <v>413</v>
      </c>
      <c r="C212" s="9">
        <v>8121</v>
      </c>
      <c r="D212" s="12">
        <f>F212</f>
        <v>0</v>
      </c>
      <c r="E212" s="12" t="s">
        <v>18</v>
      </c>
      <c r="F212" s="9"/>
      <c r="G212" s="12">
        <f>I212</f>
        <v>0</v>
      </c>
      <c r="H212" s="13" t="s">
        <v>18</v>
      </c>
      <c r="I212" s="9"/>
      <c r="J212" s="12">
        <f>L212</f>
        <v>0</v>
      </c>
      <c r="K212" s="59" t="s">
        <v>18</v>
      </c>
      <c r="L212" s="9"/>
      <c r="M212" s="123">
        <f t="shared" si="145"/>
        <v>0</v>
      </c>
      <c r="N212" s="118" t="s">
        <v>18</v>
      </c>
      <c r="O212" s="114"/>
      <c r="P212" s="123">
        <f t="shared" si="146"/>
        <v>0</v>
      </c>
      <c r="Q212" s="118" t="s">
        <v>18</v>
      </c>
      <c r="R212" s="114"/>
    </row>
    <row r="213" spans="1:18" s="1" customFormat="1" ht="30" customHeight="1" thickBot="1" x14ac:dyDescent="0.25">
      <c r="A213" s="47">
        <v>6130</v>
      </c>
      <c r="B213" s="82" t="s">
        <v>414</v>
      </c>
      <c r="C213" s="9">
        <v>8131</v>
      </c>
      <c r="D213" s="12">
        <f>F213</f>
        <v>-9140.9979999999996</v>
      </c>
      <c r="E213" s="12" t="s">
        <v>17</v>
      </c>
      <c r="F213" s="9">
        <v>-9140.9979999999996</v>
      </c>
      <c r="G213" s="12">
        <f>I213</f>
        <v>0</v>
      </c>
      <c r="H213" s="13" t="s">
        <v>17</v>
      </c>
      <c r="I213" s="9"/>
      <c r="J213" s="12">
        <f>L213</f>
        <v>0</v>
      </c>
      <c r="K213" s="59" t="s">
        <v>17</v>
      </c>
      <c r="L213" s="9"/>
      <c r="M213" s="123">
        <f t="shared" si="145"/>
        <v>0</v>
      </c>
      <c r="N213" s="118" t="s">
        <v>17</v>
      </c>
      <c r="O213" s="114"/>
      <c r="P213" s="123">
        <f t="shared" si="146"/>
        <v>0</v>
      </c>
      <c r="Q213" s="118" t="s">
        <v>17</v>
      </c>
      <c r="R213" s="114"/>
    </row>
    <row r="214" spans="1:18" s="1" customFormat="1" ht="30" customHeight="1" thickBot="1" x14ac:dyDescent="0.25">
      <c r="A214" s="49">
        <v>6200</v>
      </c>
      <c r="B214" s="80" t="s">
        <v>415</v>
      </c>
      <c r="C214" s="6" t="s">
        <v>213</v>
      </c>
      <c r="D214" s="26"/>
      <c r="E214" s="14" t="s">
        <v>17</v>
      </c>
      <c r="F214" s="6"/>
      <c r="G214" s="8"/>
      <c r="H214" s="8" t="s">
        <v>17</v>
      </c>
      <c r="I214" s="6"/>
      <c r="J214" s="8"/>
      <c r="K214" s="64" t="s">
        <v>17</v>
      </c>
      <c r="L214" s="6"/>
      <c r="M214" s="120"/>
      <c r="N214" s="121" t="s">
        <v>17</v>
      </c>
      <c r="O214" s="119"/>
      <c r="P214" s="120"/>
      <c r="Q214" s="121" t="s">
        <v>17</v>
      </c>
      <c r="R214" s="119"/>
    </row>
    <row r="215" spans="1:18" s="1" customFormat="1" ht="30" customHeight="1" thickBot="1" x14ac:dyDescent="0.25">
      <c r="A215" s="47"/>
      <c r="B215" s="82" t="s">
        <v>48</v>
      </c>
      <c r="C215" s="9"/>
      <c r="D215" s="11"/>
      <c r="E215" s="12"/>
      <c r="F215" s="9"/>
      <c r="G215" s="13"/>
      <c r="H215" s="13"/>
      <c r="I215" s="9"/>
      <c r="J215" s="13"/>
      <c r="K215" s="59"/>
      <c r="L215" s="9"/>
      <c r="M215" s="115"/>
      <c r="N215" s="118"/>
      <c r="O215" s="114"/>
      <c r="P215" s="115"/>
      <c r="Q215" s="118"/>
      <c r="R215" s="114"/>
    </row>
    <row r="216" spans="1:18" s="1" customFormat="1" ht="30" customHeight="1" thickBot="1" x14ac:dyDescent="0.25">
      <c r="A216" s="47">
        <v>6210</v>
      </c>
      <c r="B216" s="82" t="s">
        <v>416</v>
      </c>
      <c r="C216" s="9">
        <v>8211</v>
      </c>
      <c r="D216" s="11"/>
      <c r="E216" s="12" t="s">
        <v>17</v>
      </c>
      <c r="F216" s="9"/>
      <c r="G216" s="13"/>
      <c r="H216" s="13" t="s">
        <v>17</v>
      </c>
      <c r="I216" s="9"/>
      <c r="J216" s="13"/>
      <c r="K216" s="59" t="s">
        <v>17</v>
      </c>
      <c r="L216" s="9"/>
      <c r="M216" s="115"/>
      <c r="N216" s="118" t="s">
        <v>17</v>
      </c>
      <c r="O216" s="114"/>
      <c r="P216" s="115"/>
      <c r="Q216" s="118" t="s">
        <v>17</v>
      </c>
      <c r="R216" s="114"/>
    </row>
    <row r="217" spans="1:18" s="1" customFormat="1" ht="30" customHeight="1" thickBot="1" x14ac:dyDescent="0.25">
      <c r="A217" s="49">
        <v>6220</v>
      </c>
      <c r="B217" s="80" t="s">
        <v>417</v>
      </c>
      <c r="C217" s="6" t="s">
        <v>17</v>
      </c>
      <c r="D217" s="26"/>
      <c r="E217" s="14" t="s">
        <v>17</v>
      </c>
      <c r="F217" s="6"/>
      <c r="G217" s="8"/>
      <c r="H217" s="8" t="s">
        <v>17</v>
      </c>
      <c r="I217" s="6"/>
      <c r="J217" s="8"/>
      <c r="K217" s="64" t="s">
        <v>17</v>
      </c>
      <c r="L217" s="6"/>
      <c r="M217" s="120"/>
      <c r="N217" s="121" t="s">
        <v>17</v>
      </c>
      <c r="O217" s="119"/>
      <c r="P217" s="120"/>
      <c r="Q217" s="121" t="s">
        <v>17</v>
      </c>
      <c r="R217" s="119"/>
    </row>
    <row r="218" spans="1:18" s="1" customFormat="1" ht="30" customHeight="1" thickBot="1" x14ac:dyDescent="0.25">
      <c r="A218" s="47"/>
      <c r="B218" s="82" t="s">
        <v>325</v>
      </c>
      <c r="C218" s="9"/>
      <c r="D218" s="11"/>
      <c r="E218" s="12"/>
      <c r="F218" s="9"/>
      <c r="G218" s="13"/>
      <c r="H218" s="13"/>
      <c r="I218" s="9"/>
      <c r="J218" s="13"/>
      <c r="K218" s="59"/>
      <c r="L218" s="9"/>
      <c r="M218" s="115"/>
      <c r="N218" s="118"/>
      <c r="O218" s="114"/>
      <c r="P218" s="115"/>
      <c r="Q218" s="118"/>
      <c r="R218" s="114"/>
    </row>
    <row r="219" spans="1:18" s="1" customFormat="1" ht="30" customHeight="1" thickBot="1" x14ac:dyDescent="0.25">
      <c r="A219" s="47">
        <v>6221</v>
      </c>
      <c r="B219" s="76" t="s">
        <v>418</v>
      </c>
      <c r="C219" s="9">
        <v>8221</v>
      </c>
      <c r="D219" s="11"/>
      <c r="E219" s="12" t="s">
        <v>17</v>
      </c>
      <c r="F219" s="9"/>
      <c r="G219" s="13"/>
      <c r="H219" s="13" t="s">
        <v>17</v>
      </c>
      <c r="I219" s="9"/>
      <c r="J219" s="13"/>
      <c r="K219" s="59" t="s">
        <v>17</v>
      </c>
      <c r="L219" s="9"/>
      <c r="M219" s="115"/>
      <c r="N219" s="118" t="s">
        <v>17</v>
      </c>
      <c r="O219" s="114"/>
      <c r="P219" s="115"/>
      <c r="Q219" s="118" t="s">
        <v>17</v>
      </c>
      <c r="R219" s="114"/>
    </row>
    <row r="220" spans="1:18" s="1" customFormat="1" ht="30" customHeight="1" thickBot="1" x14ac:dyDescent="0.25">
      <c r="A220" s="47">
        <v>6222</v>
      </c>
      <c r="B220" s="76" t="s">
        <v>419</v>
      </c>
      <c r="C220" s="9">
        <v>8222</v>
      </c>
      <c r="D220" s="11"/>
      <c r="E220" s="12" t="s">
        <v>17</v>
      </c>
      <c r="F220" s="9"/>
      <c r="G220" s="13"/>
      <c r="H220" s="13" t="s">
        <v>17</v>
      </c>
      <c r="I220" s="9"/>
      <c r="J220" s="13"/>
      <c r="K220" s="59" t="s">
        <v>17</v>
      </c>
      <c r="L220" s="9"/>
      <c r="M220" s="115"/>
      <c r="N220" s="118" t="s">
        <v>17</v>
      </c>
      <c r="O220" s="114"/>
      <c r="P220" s="115"/>
      <c r="Q220" s="118" t="s">
        <v>17</v>
      </c>
      <c r="R220" s="114"/>
    </row>
    <row r="221" spans="1:18" s="1" customFormat="1" ht="30" customHeight="1" thickBot="1" x14ac:dyDescent="0.25">
      <c r="A221" s="47">
        <v>6223</v>
      </c>
      <c r="B221" s="76" t="s">
        <v>420</v>
      </c>
      <c r="C221" s="9">
        <v>8223</v>
      </c>
      <c r="D221" s="11"/>
      <c r="E221" s="12" t="s">
        <v>17</v>
      </c>
      <c r="F221" s="9"/>
      <c r="G221" s="13"/>
      <c r="H221" s="13" t="s">
        <v>17</v>
      </c>
      <c r="I221" s="9"/>
      <c r="J221" s="13"/>
      <c r="K221" s="59" t="s">
        <v>17</v>
      </c>
      <c r="L221" s="9"/>
      <c r="M221" s="115"/>
      <c r="N221" s="118" t="s">
        <v>17</v>
      </c>
      <c r="O221" s="114"/>
      <c r="P221" s="115"/>
      <c r="Q221" s="118" t="s">
        <v>17</v>
      </c>
      <c r="R221" s="114"/>
    </row>
    <row r="222" spans="1:18" s="1" customFormat="1" ht="30" customHeight="1" thickBot="1" x14ac:dyDescent="0.25">
      <c r="A222" s="49">
        <v>6300</v>
      </c>
      <c r="B222" s="80" t="s">
        <v>421</v>
      </c>
      <c r="C222" s="6" t="s">
        <v>213</v>
      </c>
      <c r="D222" s="26"/>
      <c r="E222" s="14"/>
      <c r="F222" s="6"/>
      <c r="G222" s="8"/>
      <c r="H222" s="8"/>
      <c r="I222" s="6"/>
      <c r="J222" s="8"/>
      <c r="K222" s="64"/>
      <c r="L222" s="6"/>
      <c r="M222" s="120"/>
      <c r="N222" s="121"/>
      <c r="O222" s="119"/>
      <c r="P222" s="120"/>
      <c r="Q222" s="121"/>
      <c r="R222" s="119"/>
    </row>
    <row r="223" spans="1:18" s="1" customFormat="1" ht="30" customHeight="1" thickBot="1" x14ac:dyDescent="0.25">
      <c r="A223" s="47"/>
      <c r="B223" s="82" t="s">
        <v>48</v>
      </c>
      <c r="C223" s="9"/>
      <c r="D223" s="11"/>
      <c r="E223" s="12"/>
      <c r="F223" s="9"/>
      <c r="G223" s="13"/>
      <c r="H223" s="13"/>
      <c r="I223" s="9"/>
      <c r="J223" s="13"/>
      <c r="K223" s="59"/>
      <c r="L223" s="9"/>
      <c r="M223" s="115"/>
      <c r="N223" s="118"/>
      <c r="O223" s="114"/>
      <c r="P223" s="115"/>
      <c r="Q223" s="118"/>
      <c r="R223" s="114"/>
    </row>
    <row r="224" spans="1:18" s="1" customFormat="1" ht="30" customHeight="1" thickBot="1" x14ac:dyDescent="0.25">
      <c r="A224" s="47">
        <v>6310</v>
      </c>
      <c r="B224" s="82" t="s">
        <v>422</v>
      </c>
      <c r="C224" s="9">
        <v>8311</v>
      </c>
      <c r="D224" s="11"/>
      <c r="E224" s="12" t="s">
        <v>17</v>
      </c>
      <c r="F224" s="9"/>
      <c r="G224" s="13"/>
      <c r="H224" s="13" t="s">
        <v>17</v>
      </c>
      <c r="I224" s="9"/>
      <c r="J224" s="13"/>
      <c r="K224" s="59" t="s">
        <v>17</v>
      </c>
      <c r="L224" s="9"/>
      <c r="M224" s="115"/>
      <c r="N224" s="118" t="s">
        <v>17</v>
      </c>
      <c r="O224" s="114"/>
      <c r="P224" s="115"/>
      <c r="Q224" s="118" t="s">
        <v>17</v>
      </c>
      <c r="R224" s="114"/>
    </row>
    <row r="225" spans="1:18" s="1" customFormat="1" ht="30" customHeight="1" thickBot="1" x14ac:dyDescent="0.25">
      <c r="A225" s="47"/>
      <c r="B225" s="76"/>
      <c r="C225" s="9"/>
      <c r="D225" s="11"/>
      <c r="E225" s="12"/>
      <c r="F225" s="9"/>
      <c r="G225" s="13"/>
      <c r="H225" s="13"/>
      <c r="I225" s="9"/>
      <c r="J225" s="13"/>
      <c r="K225" s="59"/>
      <c r="L225" s="9"/>
      <c r="M225" s="115"/>
      <c r="N225" s="118"/>
      <c r="O225" s="114"/>
      <c r="P225" s="115"/>
      <c r="Q225" s="118"/>
      <c r="R225" s="114"/>
    </row>
    <row r="226" spans="1:18" s="51" customFormat="1" ht="30" customHeight="1" thickBot="1" x14ac:dyDescent="0.25">
      <c r="A226" s="49">
        <v>6400</v>
      </c>
      <c r="B226" s="78" t="s">
        <v>423</v>
      </c>
      <c r="C226" s="6" t="s">
        <v>213</v>
      </c>
      <c r="D226" s="14">
        <f t="shared" ref="D226:L226" si="147">D228</f>
        <v>-63894.631999999998</v>
      </c>
      <c r="E226" s="14" t="str">
        <f t="shared" si="147"/>
        <v>X </v>
      </c>
      <c r="F226" s="14">
        <f t="shared" si="147"/>
        <v>-63894.631999999998</v>
      </c>
      <c r="G226" s="14">
        <f t="shared" si="147"/>
        <v>-419307.43199999997</v>
      </c>
      <c r="H226" s="14" t="str">
        <f t="shared" si="147"/>
        <v>X </v>
      </c>
      <c r="I226" s="14">
        <f t="shared" si="147"/>
        <v>-419307.43199999997</v>
      </c>
      <c r="J226" s="14">
        <f t="shared" si="147"/>
        <v>-389000</v>
      </c>
      <c r="K226" s="98" t="str">
        <f t="shared" si="147"/>
        <v>X </v>
      </c>
      <c r="L226" s="14">
        <f t="shared" si="147"/>
        <v>-389000</v>
      </c>
      <c r="M226" s="124">
        <f t="shared" ref="M226:R226" si="148">M228</f>
        <v>-195000</v>
      </c>
      <c r="N226" s="128" t="str">
        <f t="shared" si="148"/>
        <v>X </v>
      </c>
      <c r="O226" s="124">
        <f t="shared" si="148"/>
        <v>-195000</v>
      </c>
      <c r="P226" s="124">
        <f t="shared" si="148"/>
        <v>-195000</v>
      </c>
      <c r="Q226" s="128" t="str">
        <f t="shared" si="148"/>
        <v>X </v>
      </c>
      <c r="R226" s="124">
        <f t="shared" si="148"/>
        <v>-195000</v>
      </c>
    </row>
    <row r="227" spans="1:18" s="1" customFormat="1" ht="30" customHeight="1" thickBot="1" x14ac:dyDescent="0.25">
      <c r="A227" s="47"/>
      <c r="B227" s="76" t="s">
        <v>12</v>
      </c>
      <c r="C227" s="9"/>
      <c r="D227" s="11"/>
      <c r="E227" s="12"/>
      <c r="F227" s="9"/>
      <c r="G227" s="13"/>
      <c r="H227" s="13"/>
      <c r="I227" s="9"/>
      <c r="J227" s="13"/>
      <c r="K227" s="59"/>
      <c r="L227" s="9"/>
      <c r="M227" s="115"/>
      <c r="N227" s="118"/>
      <c r="O227" s="114"/>
      <c r="P227" s="115"/>
      <c r="Q227" s="118"/>
      <c r="R227" s="114"/>
    </row>
    <row r="228" spans="1:18" s="1" customFormat="1" ht="30" customHeight="1" thickBot="1" x14ac:dyDescent="0.25">
      <c r="A228" s="47">
        <v>6410</v>
      </c>
      <c r="B228" s="76" t="s">
        <v>424</v>
      </c>
      <c r="C228" s="9">
        <v>8411</v>
      </c>
      <c r="D228" s="12">
        <f>F228</f>
        <v>-63894.631999999998</v>
      </c>
      <c r="E228" s="12" t="s">
        <v>18</v>
      </c>
      <c r="F228" s="9">
        <v>-63894.631999999998</v>
      </c>
      <c r="G228" s="12">
        <f>I228</f>
        <v>-419307.43199999997</v>
      </c>
      <c r="H228" s="13" t="s">
        <v>18</v>
      </c>
      <c r="I228" s="9">
        <v>-419307.43199999997</v>
      </c>
      <c r="J228" s="12">
        <f>L228</f>
        <v>-389000</v>
      </c>
      <c r="K228" s="59" t="s">
        <v>18</v>
      </c>
      <c r="L228" s="9">
        <v>-389000</v>
      </c>
      <c r="M228" s="123">
        <f t="shared" ref="M228:M229" si="149">O228</f>
        <v>-195000</v>
      </c>
      <c r="N228" s="118" t="s">
        <v>18</v>
      </c>
      <c r="O228" s="114">
        <v>-195000</v>
      </c>
      <c r="P228" s="123">
        <f t="shared" ref="P228:P229" si="150">R228</f>
        <v>-195000</v>
      </c>
      <c r="Q228" s="118" t="s">
        <v>18</v>
      </c>
      <c r="R228" s="114">
        <v>-195000</v>
      </c>
    </row>
    <row r="229" spans="1:18" s="1" customFormat="1" ht="30" customHeight="1" thickBot="1" x14ac:dyDescent="0.25">
      <c r="A229" s="47">
        <v>6420</v>
      </c>
      <c r="B229" s="82" t="s">
        <v>425</v>
      </c>
      <c r="C229" s="9">
        <v>8412</v>
      </c>
      <c r="D229" s="11"/>
      <c r="E229" s="12" t="s">
        <v>17</v>
      </c>
      <c r="F229" s="9"/>
      <c r="G229" s="13"/>
      <c r="H229" s="13" t="s">
        <v>18</v>
      </c>
      <c r="I229" s="9"/>
      <c r="J229" s="13"/>
      <c r="K229" s="59" t="s">
        <v>18</v>
      </c>
      <c r="L229" s="9"/>
      <c r="M229" s="115"/>
      <c r="N229" s="118" t="s">
        <v>18</v>
      </c>
      <c r="O229" s="114"/>
      <c r="P229" s="115"/>
      <c r="Q229" s="118" t="s">
        <v>18</v>
      </c>
      <c r="R229" s="114"/>
    </row>
    <row r="230" spans="1:18" s="1" customFormat="1" ht="30" customHeight="1" thickBot="1" x14ac:dyDescent="0.25">
      <c r="A230" s="47">
        <v>6430</v>
      </c>
      <c r="B230" s="82" t="s">
        <v>426</v>
      </c>
      <c r="C230" s="9">
        <v>8413</v>
      </c>
      <c r="D230" s="11"/>
      <c r="E230" s="12" t="s">
        <v>17</v>
      </c>
      <c r="F230" s="9"/>
      <c r="G230" s="13"/>
      <c r="H230" s="13" t="s">
        <v>17</v>
      </c>
      <c r="I230" s="9"/>
      <c r="J230" s="13"/>
      <c r="K230" s="59" t="s">
        <v>17</v>
      </c>
      <c r="L230" s="9"/>
      <c r="M230" s="115"/>
      <c r="N230" s="118" t="s">
        <v>17</v>
      </c>
      <c r="O230" s="114"/>
      <c r="P230" s="115"/>
      <c r="Q230" s="118" t="s">
        <v>17</v>
      </c>
      <c r="R230" s="114"/>
    </row>
    <row r="231" spans="1:18" s="1" customFormat="1" ht="30" customHeight="1" x14ac:dyDescent="0.2">
      <c r="A231" s="86">
        <v>6440</v>
      </c>
      <c r="B231" s="87"/>
      <c r="C231" s="9"/>
      <c r="D231" s="11"/>
      <c r="E231" s="12"/>
      <c r="F231" s="9"/>
      <c r="G231" s="13"/>
      <c r="H231" s="13"/>
      <c r="I231" s="9"/>
      <c r="J231" s="13"/>
      <c r="K231" s="59"/>
      <c r="L231" s="9"/>
      <c r="M231" s="115"/>
      <c r="N231" s="118"/>
      <c r="O231" s="114"/>
      <c r="P231" s="115"/>
      <c r="Q231" s="118"/>
      <c r="R231" s="114"/>
    </row>
    <row r="232" spans="1:18" s="1" customFormat="1" ht="30" customHeight="1" x14ac:dyDescent="0.2">
      <c r="A232" s="86"/>
      <c r="B232" s="87"/>
      <c r="C232" s="9">
        <v>8414</v>
      </c>
      <c r="D232" s="11"/>
      <c r="E232" s="12" t="s">
        <v>17</v>
      </c>
      <c r="F232" s="9"/>
      <c r="G232" s="13"/>
      <c r="H232" s="13" t="s">
        <v>17</v>
      </c>
      <c r="I232" s="9"/>
      <c r="J232" s="13"/>
      <c r="K232" s="59" t="s">
        <v>17</v>
      </c>
      <c r="L232" s="9"/>
      <c r="M232" s="115"/>
      <c r="N232" s="118" t="s">
        <v>17</v>
      </c>
      <c r="O232" s="114"/>
      <c r="P232" s="115"/>
      <c r="Q232" s="118" t="s">
        <v>17</v>
      </c>
      <c r="R232" s="114"/>
    </row>
    <row r="233" spans="1:18" s="1" customFormat="1" ht="30" customHeight="1" x14ac:dyDescent="0.2">
      <c r="A233" s="86"/>
      <c r="B233" s="88" t="s">
        <v>427</v>
      </c>
      <c r="C233" s="9"/>
      <c r="D233" s="11"/>
      <c r="E233" s="12"/>
      <c r="F233" s="9"/>
      <c r="G233" s="13"/>
      <c r="H233" s="13"/>
      <c r="I233" s="9"/>
      <c r="J233" s="13"/>
      <c r="K233" s="59"/>
      <c r="L233" s="9"/>
      <c r="M233" s="115"/>
      <c r="N233" s="118"/>
      <c r="O233" s="114"/>
      <c r="P233" s="115"/>
      <c r="Q233" s="118"/>
      <c r="R233" s="114"/>
    </row>
    <row r="234" spans="1:18" s="1" customFormat="1" ht="30" customHeight="1" x14ac:dyDescent="0.2">
      <c r="A234" s="198"/>
      <c r="B234" s="199"/>
      <c r="C234" s="177"/>
      <c r="D234" s="186"/>
      <c r="E234" s="184"/>
      <c r="F234" s="177"/>
      <c r="G234" s="181"/>
      <c r="H234" s="181"/>
      <c r="I234" s="177"/>
      <c r="J234" s="181"/>
      <c r="K234" s="197"/>
      <c r="L234" s="177"/>
      <c r="M234" s="181"/>
      <c r="N234" s="197"/>
      <c r="O234" s="177"/>
      <c r="P234" s="181"/>
      <c r="Q234" s="197"/>
      <c r="R234" s="177"/>
    </row>
    <row r="235" spans="1:18" s="1" customFormat="1" ht="30" customHeight="1" x14ac:dyDescent="0.2">
      <c r="A235" s="198"/>
      <c r="B235" s="199"/>
      <c r="C235" s="177"/>
      <c r="D235" s="186"/>
      <c r="E235" s="184"/>
      <c r="F235" s="177"/>
      <c r="G235" s="181"/>
      <c r="H235" s="181"/>
      <c r="I235" s="177"/>
      <c r="J235" s="181"/>
      <c r="K235" s="197"/>
      <c r="L235" s="177"/>
      <c r="M235" s="181"/>
      <c r="N235" s="197"/>
      <c r="O235" s="177"/>
      <c r="P235" s="181"/>
      <c r="Q235" s="197"/>
      <c r="R235" s="177"/>
    </row>
    <row r="236" spans="1:18" s="1" customFormat="1" ht="30" customHeight="1" thickBot="1" x14ac:dyDescent="0.25">
      <c r="A236" s="47"/>
      <c r="B236" s="76"/>
      <c r="C236" s="9"/>
      <c r="D236" s="11"/>
      <c r="E236" s="12"/>
      <c r="F236" s="9"/>
      <c r="G236" s="13"/>
      <c r="H236" s="13"/>
      <c r="I236" s="9"/>
      <c r="J236" s="13"/>
      <c r="K236" s="59"/>
      <c r="L236" s="9"/>
      <c r="M236" s="115"/>
      <c r="N236" s="118"/>
      <c r="O236" s="114"/>
      <c r="P236" s="115"/>
      <c r="Q236" s="118"/>
      <c r="R236" s="114"/>
    </row>
    <row r="237" spans="1:18" s="1" customFormat="1" ht="30" customHeight="1" x14ac:dyDescent="0.2">
      <c r="A237" s="46"/>
      <c r="D237" s="35"/>
      <c r="E237" s="36"/>
      <c r="F237" s="37"/>
      <c r="G237" s="38"/>
      <c r="H237" s="38"/>
      <c r="I237" s="37"/>
      <c r="J237" s="37"/>
      <c r="K237" s="104"/>
      <c r="L237" s="37"/>
      <c r="M237" s="37"/>
      <c r="N237" s="104"/>
      <c r="O237" s="37"/>
      <c r="P237" s="37"/>
      <c r="Q237" s="104"/>
      <c r="R237" s="37"/>
    </row>
    <row r="238" spans="1:18" s="1" customFormat="1" ht="30" customHeight="1" x14ac:dyDescent="0.2">
      <c r="A238" s="34"/>
      <c r="D238" s="35"/>
      <c r="E238" s="36"/>
      <c r="F238" s="37"/>
      <c r="G238" s="38"/>
      <c r="H238" s="38"/>
      <c r="I238" s="37"/>
      <c r="J238" s="37"/>
      <c r="K238" s="104"/>
      <c r="L238" s="37"/>
      <c r="M238" s="37"/>
      <c r="N238" s="104"/>
      <c r="O238" s="37"/>
      <c r="P238" s="37"/>
      <c r="Q238" s="104"/>
      <c r="R238" s="37"/>
    </row>
    <row r="239" spans="1:18" s="1" customFormat="1" ht="30" customHeight="1" x14ac:dyDescent="0.2">
      <c r="A239" s="34"/>
      <c r="D239" s="35"/>
      <c r="E239" s="36"/>
      <c r="F239" s="37"/>
      <c r="G239" s="38"/>
      <c r="H239" s="38"/>
      <c r="I239" s="37"/>
      <c r="J239" s="37"/>
      <c r="K239" s="104"/>
      <c r="L239" s="37"/>
      <c r="M239" s="37"/>
      <c r="N239" s="104"/>
      <c r="O239" s="37"/>
      <c r="P239" s="37"/>
      <c r="Q239" s="104"/>
      <c r="R239" s="37"/>
    </row>
    <row r="240" spans="1:18" s="1" customFormat="1" ht="30" customHeight="1" x14ac:dyDescent="0.2">
      <c r="A240" s="34"/>
      <c r="D240" s="35"/>
      <c r="E240" s="36"/>
      <c r="F240" s="37"/>
      <c r="G240" s="38"/>
      <c r="H240" s="38"/>
      <c r="I240" s="37"/>
      <c r="J240" s="37"/>
      <c r="K240" s="104"/>
      <c r="L240" s="37"/>
      <c r="M240" s="37"/>
      <c r="N240" s="104"/>
      <c r="O240" s="37"/>
      <c r="P240" s="37"/>
      <c r="Q240" s="104"/>
      <c r="R240" s="37"/>
    </row>
    <row r="241" spans="1:18" s="1" customFormat="1" ht="30" customHeight="1" x14ac:dyDescent="0.2">
      <c r="A241" s="34"/>
      <c r="D241" s="35"/>
      <c r="E241" s="36"/>
      <c r="F241" s="37"/>
      <c r="G241" s="38"/>
      <c r="H241" s="38"/>
      <c r="I241" s="37"/>
      <c r="J241" s="37"/>
      <c r="K241" s="104"/>
      <c r="L241" s="37"/>
      <c r="M241" s="37"/>
      <c r="N241" s="104"/>
      <c r="O241" s="37"/>
      <c r="P241" s="37"/>
      <c r="Q241" s="104"/>
      <c r="R241" s="37"/>
    </row>
  </sheetData>
  <mergeCells count="189">
    <mergeCell ref="M5:O5"/>
    <mergeCell ref="P5:R5"/>
    <mergeCell ref="D6:D7"/>
    <mergeCell ref="N6:O6"/>
    <mergeCell ref="P6:P7"/>
    <mergeCell ref="Q6:R6"/>
    <mergeCell ref="J6:J7"/>
    <mergeCell ref="K6:L6"/>
    <mergeCell ref="M6:M7"/>
    <mergeCell ref="A5:A7"/>
    <mergeCell ref="B5:B7"/>
    <mergeCell ref="C5:C7"/>
    <mergeCell ref="D5:F5"/>
    <mergeCell ref="G5:I5"/>
    <mergeCell ref="A9:A10"/>
    <mergeCell ref="I9:I10"/>
    <mergeCell ref="J9:J10"/>
    <mergeCell ref="K9:K10"/>
    <mergeCell ref="C9:C10"/>
    <mergeCell ref="D9:D10"/>
    <mergeCell ref="J5:L5"/>
    <mergeCell ref="E6:F6"/>
    <mergeCell ref="G6:G7"/>
    <mergeCell ref="H6:I6"/>
    <mergeCell ref="R104:R105"/>
    <mergeCell ref="L104:L105"/>
    <mergeCell ref="M104:M105"/>
    <mergeCell ref="R9:R10"/>
    <mergeCell ref="E9:E10"/>
    <mergeCell ref="F9:F10"/>
    <mergeCell ref="G9:G10"/>
    <mergeCell ref="O104:O105"/>
    <mergeCell ref="O9:O10"/>
    <mergeCell ref="P9:P10"/>
    <mergeCell ref="Q9:Q10"/>
    <mergeCell ref="L9:L10"/>
    <mergeCell ref="M9:M10"/>
    <mergeCell ref="N9:N10"/>
    <mergeCell ref="N104:N105"/>
    <mergeCell ref="I104:I105"/>
    <mergeCell ref="H9:H10"/>
    <mergeCell ref="O112:O113"/>
    <mergeCell ref="P112:P113"/>
    <mergeCell ref="Q112:Q113"/>
    <mergeCell ref="A112:A113"/>
    <mergeCell ref="C112:C113"/>
    <mergeCell ref="D112:D113"/>
    <mergeCell ref="E112:E113"/>
    <mergeCell ref="F112:F113"/>
    <mergeCell ref="H104:H105"/>
    <mergeCell ref="G112:G113"/>
    <mergeCell ref="H112:H113"/>
    <mergeCell ref="A104:A105"/>
    <mergeCell ref="C104:C105"/>
    <mergeCell ref="D104:D105"/>
    <mergeCell ref="E104:E105"/>
    <mergeCell ref="F104:F105"/>
    <mergeCell ref="G104:G105"/>
    <mergeCell ref="P104:P105"/>
    <mergeCell ref="Q104:Q105"/>
    <mergeCell ref="J104:J105"/>
    <mergeCell ref="K104:K105"/>
    <mergeCell ref="R112:R113"/>
    <mergeCell ref="A162:A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I112:I113"/>
    <mergeCell ref="J112:J113"/>
    <mergeCell ref="K112:K113"/>
    <mergeCell ref="L112:L113"/>
    <mergeCell ref="M112:M113"/>
    <mergeCell ref="N112:N113"/>
    <mergeCell ref="F165:F166"/>
    <mergeCell ref="N168:N169"/>
    <mergeCell ref="O168:O169"/>
    <mergeCell ref="G165:G166"/>
    <mergeCell ref="H165:H166"/>
    <mergeCell ref="I165:I166"/>
    <mergeCell ref="J165:J166"/>
    <mergeCell ref="K165:K166"/>
    <mergeCell ref="L165:L166"/>
    <mergeCell ref="O165:O166"/>
    <mergeCell ref="P165:P166"/>
    <mergeCell ref="Q165:Q166"/>
    <mergeCell ref="R165:R166"/>
    <mergeCell ref="M165:M166"/>
    <mergeCell ref="N165:N166"/>
    <mergeCell ref="A168:A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P168:P169"/>
    <mergeCell ref="Q168:Q169"/>
    <mergeCell ref="R168:R169"/>
    <mergeCell ref="A165:A166"/>
    <mergeCell ref="C165:C166"/>
    <mergeCell ref="D165:D166"/>
    <mergeCell ref="E165:E166"/>
    <mergeCell ref="A174:A175"/>
    <mergeCell ref="C174:C175"/>
    <mergeCell ref="D174:D175"/>
    <mergeCell ref="E174:E175"/>
    <mergeCell ref="F174:F175"/>
    <mergeCell ref="O174:O175"/>
    <mergeCell ref="P174:P175"/>
    <mergeCell ref="Q174:Q175"/>
    <mergeCell ref="R174:R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A180:A181"/>
    <mergeCell ref="C180:C181"/>
    <mergeCell ref="D180:D181"/>
    <mergeCell ref="E180:E181"/>
    <mergeCell ref="F180:F181"/>
    <mergeCell ref="G180:G181"/>
    <mergeCell ref="R180:R181"/>
    <mergeCell ref="A196:A197"/>
    <mergeCell ref="C196:C197"/>
    <mergeCell ref="D196:D197"/>
    <mergeCell ref="E196:E197"/>
    <mergeCell ref="F196:F197"/>
    <mergeCell ref="H180:H181"/>
    <mergeCell ref="I180:I181"/>
    <mergeCell ref="J180:J181"/>
    <mergeCell ref="K180:K181"/>
    <mergeCell ref="N180:N181"/>
    <mergeCell ref="O180:O181"/>
    <mergeCell ref="P180:P181"/>
    <mergeCell ref="Q180:Q181"/>
    <mergeCell ref="L180:L181"/>
    <mergeCell ref="M180:M181"/>
    <mergeCell ref="P196:P197"/>
    <mergeCell ref="Q196:Q197"/>
    <mergeCell ref="M234:M235"/>
    <mergeCell ref="N234:N235"/>
    <mergeCell ref="O234:O235"/>
    <mergeCell ref="P234:P235"/>
    <mergeCell ref="Q234:Q235"/>
    <mergeCell ref="R234:R235"/>
    <mergeCell ref="A234:A235"/>
    <mergeCell ref="B234:B235"/>
    <mergeCell ref="C234:C235"/>
    <mergeCell ref="D234:D235"/>
    <mergeCell ref="E234:E235"/>
    <mergeCell ref="F234:F235"/>
    <mergeCell ref="I234:I235"/>
    <mergeCell ref="J234:J235"/>
    <mergeCell ref="K234:K235"/>
    <mergeCell ref="L234:L235"/>
    <mergeCell ref="G234:G235"/>
    <mergeCell ref="H234:H235"/>
    <mergeCell ref="R196:R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O196:O19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I9" sqref="I9:Q9"/>
    </sheetView>
  </sheetViews>
  <sheetFormatPr defaultRowHeight="15" x14ac:dyDescent="0.25"/>
  <cols>
    <col min="2" max="2" width="17.5703125" customWidth="1"/>
    <col min="3" max="3" width="13.42578125" customWidth="1"/>
    <col min="4" max="4" width="13" customWidth="1"/>
    <col min="5" max="5" width="11.5703125" customWidth="1"/>
    <col min="8" max="8" width="12" customWidth="1"/>
  </cols>
  <sheetData>
    <row r="1" spans="1:18" s="1" customFormat="1" x14ac:dyDescent="0.2">
      <c r="A1" s="39" t="s">
        <v>428</v>
      </c>
      <c r="B1" s="40"/>
      <c r="C1" s="40"/>
      <c r="D1" s="35"/>
      <c r="E1" s="36"/>
      <c r="F1" s="37"/>
      <c r="G1" s="38"/>
      <c r="H1" s="38"/>
      <c r="I1" s="37"/>
      <c r="J1" s="37"/>
      <c r="K1" s="104"/>
      <c r="L1" s="37"/>
      <c r="M1" s="37"/>
      <c r="N1" s="37"/>
      <c r="O1" s="37"/>
      <c r="P1" s="37"/>
      <c r="Q1" s="37"/>
      <c r="R1" s="37"/>
    </row>
    <row r="2" spans="1:18" s="1" customFormat="1" x14ac:dyDescent="0.2">
      <c r="A2" s="39" t="s">
        <v>429</v>
      </c>
      <c r="B2" s="40"/>
      <c r="C2" s="40"/>
      <c r="D2" s="35"/>
      <c r="E2" s="36"/>
      <c r="F2" s="37"/>
      <c r="G2" s="38"/>
      <c r="H2" s="38"/>
      <c r="I2" s="37"/>
      <c r="J2" s="37"/>
      <c r="K2" s="104"/>
      <c r="L2" s="37"/>
      <c r="M2" s="37"/>
      <c r="N2" s="37"/>
      <c r="O2" s="37"/>
      <c r="P2" s="37"/>
      <c r="Q2" s="37"/>
      <c r="R2" s="37"/>
    </row>
    <row r="3" spans="1:18" s="1" customFormat="1" ht="15.75" thickBot="1" x14ac:dyDescent="0.25">
      <c r="A3" s="43" t="s">
        <v>126</v>
      </c>
      <c r="B3" s="40"/>
      <c r="C3" s="40"/>
      <c r="D3" s="35"/>
      <c r="E3" s="36"/>
      <c r="F3" s="37"/>
      <c r="G3" s="38"/>
      <c r="H3" s="38"/>
      <c r="I3" s="37"/>
      <c r="J3" s="37"/>
      <c r="K3" s="104"/>
      <c r="L3" s="37"/>
      <c r="M3" s="37"/>
      <c r="N3" s="37"/>
      <c r="O3" s="37"/>
      <c r="P3" s="37"/>
      <c r="Q3" s="37"/>
      <c r="R3" s="37"/>
    </row>
    <row r="4" spans="1:18" s="1" customFormat="1" x14ac:dyDescent="0.2">
      <c r="A4" s="204"/>
      <c r="B4" s="206"/>
      <c r="C4" s="177" t="s">
        <v>430</v>
      </c>
      <c r="D4" s="177"/>
      <c r="E4" s="177"/>
      <c r="F4" s="177" t="s">
        <v>7</v>
      </c>
      <c r="G4" s="177"/>
      <c r="H4" s="177"/>
      <c r="I4" s="177" t="s">
        <v>8</v>
      </c>
      <c r="J4" s="177"/>
      <c r="K4" s="177"/>
      <c r="L4" s="177" t="s">
        <v>9</v>
      </c>
      <c r="M4" s="177"/>
      <c r="N4" s="177"/>
      <c r="O4" s="177" t="s">
        <v>10</v>
      </c>
      <c r="P4" s="177"/>
      <c r="Q4" s="177"/>
      <c r="R4" s="37"/>
    </row>
    <row r="5" spans="1:18" s="1" customFormat="1" ht="12.75" x14ac:dyDescent="0.2">
      <c r="A5" s="198"/>
      <c r="B5" s="207"/>
      <c r="C5" s="177" t="s">
        <v>11</v>
      </c>
      <c r="D5" s="181" t="s">
        <v>12</v>
      </c>
      <c r="E5" s="181"/>
      <c r="F5" s="177" t="s">
        <v>11</v>
      </c>
      <c r="G5" s="181" t="s">
        <v>12</v>
      </c>
      <c r="H5" s="181"/>
      <c r="I5" s="177" t="s">
        <v>11</v>
      </c>
      <c r="J5" s="177" t="s">
        <v>12</v>
      </c>
      <c r="K5" s="177"/>
      <c r="L5" s="177" t="s">
        <v>11</v>
      </c>
      <c r="M5" s="177" t="s">
        <v>12</v>
      </c>
      <c r="N5" s="177"/>
      <c r="O5" s="177" t="s">
        <v>11</v>
      </c>
      <c r="P5" s="177" t="s">
        <v>12</v>
      </c>
      <c r="Q5" s="177"/>
      <c r="R5" s="37"/>
    </row>
    <row r="6" spans="1:18" s="1" customFormat="1" ht="39" thickBot="1" x14ac:dyDescent="0.25">
      <c r="A6" s="205"/>
      <c r="B6" s="208"/>
      <c r="C6" s="177"/>
      <c r="D6" s="73" t="s">
        <v>13</v>
      </c>
      <c r="E6" s="2" t="s">
        <v>14</v>
      </c>
      <c r="F6" s="177"/>
      <c r="G6" s="2" t="s">
        <v>13</v>
      </c>
      <c r="H6" s="2" t="s">
        <v>14</v>
      </c>
      <c r="I6" s="177"/>
      <c r="J6" s="3" t="s">
        <v>13</v>
      </c>
      <c r="K6" s="95" t="s">
        <v>14</v>
      </c>
      <c r="L6" s="177"/>
      <c r="M6" s="3" t="s">
        <v>13</v>
      </c>
      <c r="N6" s="3" t="s">
        <v>14</v>
      </c>
      <c r="O6" s="177"/>
      <c r="P6" s="3" t="s">
        <v>13</v>
      </c>
      <c r="Q6" s="3" t="s">
        <v>14</v>
      </c>
      <c r="R6" s="37"/>
    </row>
    <row r="7" spans="1:18" s="1" customFormat="1" ht="13.5" thickBot="1" x14ac:dyDescent="0.25">
      <c r="A7" s="47">
        <v>1</v>
      </c>
      <c r="B7" s="48">
        <v>2</v>
      </c>
      <c r="C7" s="9">
        <v>3</v>
      </c>
      <c r="D7" s="44">
        <v>4</v>
      </c>
      <c r="E7" s="13">
        <v>5</v>
      </c>
      <c r="F7" s="9">
        <v>6</v>
      </c>
      <c r="G7" s="13">
        <v>7</v>
      </c>
      <c r="H7" s="13">
        <v>8</v>
      </c>
      <c r="I7" s="9">
        <v>9</v>
      </c>
      <c r="J7" s="9">
        <v>10</v>
      </c>
      <c r="K7" s="60">
        <v>11</v>
      </c>
      <c r="L7" s="9">
        <v>12</v>
      </c>
      <c r="M7" s="9">
        <v>13</v>
      </c>
      <c r="N7" s="9">
        <v>14</v>
      </c>
      <c r="O7" s="9">
        <v>10</v>
      </c>
      <c r="P7" s="9">
        <v>11</v>
      </c>
      <c r="Q7" s="9">
        <v>12</v>
      </c>
      <c r="R7" s="37"/>
    </row>
    <row r="8" spans="1:18" s="1" customFormat="1" ht="13.5" thickBot="1" x14ac:dyDescent="0.25">
      <c r="A8" s="47" t="s">
        <v>3</v>
      </c>
      <c r="B8" s="48"/>
      <c r="C8" s="45"/>
      <c r="D8" s="11"/>
      <c r="E8" s="12"/>
      <c r="F8" s="9"/>
      <c r="G8" s="13"/>
      <c r="H8" s="13"/>
      <c r="I8" s="9"/>
      <c r="J8" s="9"/>
      <c r="K8" s="60"/>
      <c r="L8" s="9"/>
      <c r="M8" s="9"/>
      <c r="N8" s="9"/>
      <c r="O8" s="9"/>
      <c r="P8" s="9"/>
      <c r="Q8" s="9"/>
      <c r="R8" s="37"/>
    </row>
    <row r="9" spans="1:18" s="1" customFormat="1" ht="61.5" customHeight="1" thickBot="1" x14ac:dyDescent="0.25">
      <c r="A9" s="47">
        <v>8000</v>
      </c>
      <c r="B9" s="76" t="s">
        <v>431</v>
      </c>
      <c r="C9" s="45" t="s">
        <v>595</v>
      </c>
      <c r="D9" s="11" t="s">
        <v>596</v>
      </c>
      <c r="E9" s="12">
        <v>-17506.113000000001</v>
      </c>
      <c r="F9" s="9">
        <v>-1105743.73</v>
      </c>
      <c r="G9" s="13">
        <v>-1502.162</v>
      </c>
      <c r="H9" s="13">
        <v>-104241.568</v>
      </c>
      <c r="I9" s="9"/>
      <c r="J9" s="9"/>
      <c r="K9" s="60"/>
      <c r="L9" s="9"/>
      <c r="M9" s="9"/>
      <c r="N9" s="9"/>
      <c r="O9" s="9"/>
      <c r="P9" s="9"/>
      <c r="Q9" s="9"/>
      <c r="R9" s="37"/>
    </row>
    <row r="10" spans="1:18" s="1" customFormat="1" ht="12.75" x14ac:dyDescent="0.2">
      <c r="A10" s="34"/>
      <c r="D10" s="35"/>
      <c r="E10" s="36"/>
      <c r="F10" s="37"/>
      <c r="G10" s="38"/>
      <c r="H10" s="38"/>
      <c r="I10" s="37"/>
      <c r="J10" s="37"/>
      <c r="K10" s="104"/>
      <c r="L10" s="37"/>
      <c r="M10" s="37"/>
      <c r="N10" s="37"/>
      <c r="O10" s="37"/>
      <c r="P10" s="37"/>
      <c r="Q10" s="37"/>
      <c r="R10" s="37"/>
    </row>
    <row r="11" spans="1:18" s="1" customFormat="1" ht="12.75" x14ac:dyDescent="0.2">
      <c r="A11" s="34"/>
      <c r="D11" s="35"/>
      <c r="E11" s="36"/>
      <c r="F11" s="37"/>
      <c r="G11" s="38"/>
      <c r="H11" s="38"/>
      <c r="I11" s="37"/>
      <c r="J11" s="37"/>
      <c r="K11" s="104"/>
      <c r="L11" s="37"/>
      <c r="M11" s="37"/>
      <c r="N11" s="37"/>
      <c r="O11" s="37"/>
      <c r="P11" s="37"/>
      <c r="Q11" s="37"/>
      <c r="R11" s="37"/>
    </row>
    <row r="12" spans="1:18" s="1" customFormat="1" ht="12.75" x14ac:dyDescent="0.2">
      <c r="A12" s="34"/>
      <c r="D12" s="35"/>
      <c r="E12" s="36"/>
      <c r="F12" s="37"/>
      <c r="G12" s="38"/>
      <c r="H12" s="38"/>
      <c r="I12" s="37"/>
      <c r="J12" s="37"/>
      <c r="K12" s="104"/>
      <c r="L12" s="37"/>
      <c r="M12" s="37"/>
      <c r="N12" s="37"/>
      <c r="O12" s="37"/>
      <c r="P12" s="37"/>
      <c r="Q12" s="37"/>
      <c r="R12" s="37"/>
    </row>
    <row r="13" spans="1:18" s="1" customFormat="1" ht="12.75" x14ac:dyDescent="0.2">
      <c r="A13" s="34"/>
      <c r="D13" s="35"/>
      <c r="E13" s="36"/>
      <c r="F13" s="37"/>
      <c r="G13" s="38"/>
      <c r="H13" s="38"/>
      <c r="I13" s="37"/>
      <c r="J13" s="37"/>
      <c r="K13" s="104"/>
      <c r="L13" s="37"/>
      <c r="M13" s="37"/>
      <c r="N13" s="37"/>
      <c r="O13" s="37"/>
      <c r="P13" s="37"/>
      <c r="Q13" s="37"/>
      <c r="R13" s="37"/>
    </row>
    <row r="14" spans="1:18" s="1" customFormat="1" ht="12.75" x14ac:dyDescent="0.2">
      <c r="A14" s="34"/>
      <c r="D14" s="35"/>
      <c r="E14" s="36"/>
      <c r="F14" s="37"/>
      <c r="G14" s="38"/>
      <c r="H14" s="38"/>
      <c r="I14" s="37"/>
      <c r="J14" s="37"/>
      <c r="K14" s="104"/>
      <c r="L14" s="37"/>
      <c r="M14" s="37"/>
      <c r="N14" s="37"/>
      <c r="O14" s="37"/>
      <c r="P14" s="37"/>
      <c r="Q14" s="37"/>
      <c r="R14" s="37"/>
    </row>
    <row r="15" spans="1:18" s="1" customFormat="1" ht="12.75" x14ac:dyDescent="0.2">
      <c r="A15" s="34"/>
      <c r="D15" s="35"/>
      <c r="E15" s="36"/>
      <c r="F15" s="37"/>
      <c r="G15" s="38"/>
      <c r="H15" s="38"/>
      <c r="I15" s="37"/>
      <c r="J15" s="37"/>
      <c r="K15" s="104"/>
      <c r="L15" s="37"/>
      <c r="M15" s="37"/>
      <c r="N15" s="37"/>
      <c r="O15" s="37"/>
      <c r="P15" s="37"/>
      <c r="Q15" s="37"/>
      <c r="R15" s="37"/>
    </row>
    <row r="16" spans="1:18" s="1" customFormat="1" ht="12.75" x14ac:dyDescent="0.2">
      <c r="A16" s="34"/>
      <c r="D16" s="35"/>
      <c r="E16" s="36"/>
      <c r="F16" s="37"/>
      <c r="G16" s="38"/>
      <c r="H16" s="38"/>
      <c r="I16" s="37"/>
      <c r="J16" s="37"/>
      <c r="K16" s="104"/>
      <c r="L16" s="37"/>
      <c r="M16" s="37"/>
      <c r="N16" s="37"/>
      <c r="O16" s="37"/>
      <c r="P16" s="37"/>
      <c r="Q16" s="37"/>
      <c r="R16" s="37"/>
    </row>
    <row r="17" spans="1:18" s="1" customFormat="1" ht="12.75" x14ac:dyDescent="0.2">
      <c r="A17" s="34"/>
      <c r="D17" s="35"/>
      <c r="E17" s="36"/>
      <c r="F17" s="37"/>
      <c r="G17" s="38"/>
      <c r="H17" s="38"/>
      <c r="I17" s="37"/>
      <c r="J17" s="37"/>
      <c r="K17" s="104"/>
      <c r="L17" s="37"/>
      <c r="M17" s="37"/>
      <c r="N17" s="37"/>
      <c r="O17" s="37"/>
      <c r="P17" s="37"/>
      <c r="Q17" s="37"/>
      <c r="R17" s="37"/>
    </row>
    <row r="18" spans="1:18" s="1" customFormat="1" ht="12.75" x14ac:dyDescent="0.2">
      <c r="A18" s="34"/>
      <c r="D18" s="35"/>
      <c r="E18" s="36"/>
      <c r="F18" s="37"/>
      <c r="G18" s="38"/>
      <c r="H18" s="38"/>
      <c r="I18" s="37"/>
      <c r="J18" s="37"/>
      <c r="K18" s="104"/>
      <c r="L18" s="37"/>
      <c r="M18" s="37"/>
      <c r="N18" s="37"/>
      <c r="O18" s="37"/>
      <c r="P18" s="37"/>
      <c r="Q18" s="37"/>
      <c r="R18" s="37"/>
    </row>
    <row r="19" spans="1:18" s="1" customFormat="1" ht="12.75" x14ac:dyDescent="0.2">
      <c r="A19" s="34"/>
      <c r="D19" s="35"/>
      <c r="E19" s="36"/>
      <c r="F19" s="37"/>
      <c r="G19" s="38"/>
      <c r="H19" s="38"/>
      <c r="I19" s="37"/>
      <c r="J19" s="37"/>
      <c r="K19" s="104"/>
      <c r="L19" s="37"/>
      <c r="M19" s="37"/>
      <c r="N19" s="37"/>
      <c r="O19" s="37"/>
      <c r="P19" s="37"/>
      <c r="Q19" s="37"/>
      <c r="R19" s="37"/>
    </row>
    <row r="20" spans="1:18" s="1" customFormat="1" ht="12.75" x14ac:dyDescent="0.2">
      <c r="A20" s="34"/>
      <c r="D20" s="35"/>
      <c r="E20" s="36"/>
      <c r="F20" s="37"/>
      <c r="G20" s="38"/>
      <c r="H20" s="38"/>
      <c r="I20" s="37"/>
      <c r="J20" s="37"/>
      <c r="K20" s="104"/>
      <c r="L20" s="37"/>
      <c r="M20" s="37"/>
      <c r="N20" s="37"/>
      <c r="O20" s="37"/>
      <c r="P20" s="37"/>
      <c r="Q20" s="37"/>
      <c r="R20" s="37"/>
    </row>
    <row r="21" spans="1:18" s="1" customFormat="1" ht="12.75" x14ac:dyDescent="0.2">
      <c r="A21" s="34"/>
      <c r="D21" s="35"/>
      <c r="E21" s="36"/>
      <c r="F21" s="37"/>
      <c r="G21" s="38"/>
      <c r="H21" s="38"/>
      <c r="I21" s="37"/>
      <c r="J21" s="37"/>
      <c r="K21" s="104"/>
      <c r="L21" s="37"/>
      <c r="M21" s="37"/>
      <c r="N21" s="37"/>
      <c r="O21" s="37"/>
      <c r="P21" s="37"/>
      <c r="Q21" s="37"/>
      <c r="R21" s="37"/>
    </row>
    <row r="22" spans="1:18" s="1" customFormat="1" ht="12.75" x14ac:dyDescent="0.2">
      <c r="A22" s="34"/>
      <c r="D22" s="35"/>
      <c r="E22" s="36"/>
      <c r="F22" s="37"/>
      <c r="G22" s="38"/>
      <c r="H22" s="38"/>
      <c r="I22" s="37"/>
      <c r="J22" s="37"/>
      <c r="K22" s="104"/>
      <c r="L22" s="37"/>
      <c r="M22" s="37"/>
      <c r="N22" s="37"/>
      <c r="O22" s="37"/>
      <c r="P22" s="37"/>
      <c r="Q22" s="37"/>
      <c r="R22" s="37"/>
    </row>
  </sheetData>
  <mergeCells count="17">
    <mergeCell ref="A4:A6"/>
    <mergeCell ref="B4:B6"/>
    <mergeCell ref="L5:L6"/>
    <mergeCell ref="M5:N5"/>
    <mergeCell ref="I5:I6"/>
    <mergeCell ref="J5:K5"/>
    <mergeCell ref="C5:C6"/>
    <mergeCell ref="P5:Q5"/>
    <mergeCell ref="O4:Q4"/>
    <mergeCell ref="D5:E5"/>
    <mergeCell ref="F5:F6"/>
    <mergeCell ref="G5:H5"/>
    <mergeCell ref="O5:O6"/>
    <mergeCell ref="C4:E4"/>
    <mergeCell ref="F4:H4"/>
    <mergeCell ref="I4:K4"/>
    <mergeCell ref="L4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B1" zoomScale="80" zoomScaleNormal="80" workbookViewId="0">
      <pane xSplit="5325" ySplit="1950" topLeftCell="D7" activePane="bottomRight"/>
      <selection pane="topRight" activeCell="D1" sqref="D1"/>
      <selection pane="bottomLeft" activeCell="A7" sqref="A7"/>
      <selection pane="bottomRight" activeCell="H14" sqref="H14"/>
    </sheetView>
  </sheetViews>
  <sheetFormatPr defaultColWidth="10.28515625" defaultRowHeight="18" customHeight="1" x14ac:dyDescent="0.25"/>
  <cols>
    <col min="2" max="2" width="38.5703125" customWidth="1"/>
    <col min="4" max="4" width="11" customWidth="1"/>
    <col min="5" max="5" width="12.140625" customWidth="1"/>
    <col min="6" max="6" width="10.42578125" bestFit="1" customWidth="1"/>
    <col min="7" max="7" width="12.140625" customWidth="1"/>
    <col min="9" max="9" width="11.42578125" bestFit="1" customWidth="1"/>
  </cols>
  <sheetData>
    <row r="1" spans="1:18" s="1" customFormat="1" ht="18" customHeight="1" x14ac:dyDescent="0.2">
      <c r="A1" s="39" t="s">
        <v>432</v>
      </c>
      <c r="D1" s="35"/>
      <c r="E1" s="36"/>
      <c r="F1" s="37"/>
      <c r="G1" s="38"/>
      <c r="H1" s="38"/>
      <c r="I1" s="37"/>
      <c r="J1" s="37"/>
      <c r="K1" s="104"/>
      <c r="L1" s="37"/>
      <c r="M1" s="37"/>
      <c r="N1" s="37"/>
      <c r="O1" s="37"/>
      <c r="P1" s="37"/>
      <c r="Q1" s="37"/>
      <c r="R1" s="37"/>
    </row>
    <row r="2" spans="1:18" s="1" customFormat="1" ht="18" customHeight="1" x14ac:dyDescent="0.2">
      <c r="A2" s="39" t="s">
        <v>433</v>
      </c>
      <c r="D2" s="35"/>
      <c r="E2" s="36"/>
      <c r="F2" s="37"/>
      <c r="G2" s="38"/>
      <c r="H2" s="38"/>
      <c r="I2" s="37"/>
      <c r="J2" s="37"/>
      <c r="K2" s="104"/>
      <c r="L2" s="37"/>
      <c r="M2" s="37"/>
      <c r="N2" s="37"/>
      <c r="O2" s="37"/>
      <c r="P2" s="37"/>
      <c r="Q2" s="37"/>
      <c r="R2" s="37"/>
    </row>
    <row r="3" spans="1:18" s="1" customFormat="1" ht="18" customHeight="1" x14ac:dyDescent="0.2">
      <c r="A3" s="177" t="s">
        <v>3</v>
      </c>
      <c r="B3" s="178" t="s">
        <v>208</v>
      </c>
      <c r="C3" s="177" t="s">
        <v>209</v>
      </c>
      <c r="D3" s="177" t="s">
        <v>434</v>
      </c>
      <c r="E3" s="177"/>
      <c r="F3" s="177"/>
      <c r="G3" s="177" t="s">
        <v>435</v>
      </c>
      <c r="H3" s="177"/>
      <c r="I3" s="177"/>
      <c r="J3" s="177" t="s">
        <v>436</v>
      </c>
      <c r="K3" s="177"/>
      <c r="L3" s="177"/>
      <c r="M3" s="177" t="s">
        <v>9</v>
      </c>
      <c r="N3" s="177"/>
      <c r="O3" s="177"/>
      <c r="P3" s="177" t="s">
        <v>10</v>
      </c>
      <c r="Q3" s="177"/>
      <c r="R3" s="177"/>
    </row>
    <row r="4" spans="1:18" s="1" customFormat="1" ht="18" customHeight="1" x14ac:dyDescent="0.2">
      <c r="A4" s="177"/>
      <c r="B4" s="178"/>
      <c r="C4" s="177"/>
      <c r="D4" s="180" t="s">
        <v>11</v>
      </c>
      <c r="E4" s="177" t="s">
        <v>12</v>
      </c>
      <c r="F4" s="177"/>
      <c r="G4" s="181" t="s">
        <v>11</v>
      </c>
      <c r="H4" s="177" t="s">
        <v>12</v>
      </c>
      <c r="I4" s="177"/>
      <c r="J4" s="177" t="s">
        <v>11</v>
      </c>
      <c r="K4" s="177" t="s">
        <v>12</v>
      </c>
      <c r="L4" s="177"/>
      <c r="M4" s="177" t="s">
        <v>11</v>
      </c>
      <c r="N4" s="177" t="s">
        <v>12</v>
      </c>
      <c r="O4" s="177"/>
      <c r="P4" s="177" t="s">
        <v>11</v>
      </c>
      <c r="Q4" s="177" t="s">
        <v>12</v>
      </c>
      <c r="R4" s="177"/>
    </row>
    <row r="5" spans="1:18" s="1" customFormat="1" ht="18" customHeight="1" x14ac:dyDescent="0.2">
      <c r="A5" s="177"/>
      <c r="B5" s="178"/>
      <c r="C5" s="177"/>
      <c r="D5" s="180"/>
      <c r="E5" s="117" t="s">
        <v>13</v>
      </c>
      <c r="F5" s="133" t="s">
        <v>14</v>
      </c>
      <c r="G5" s="181"/>
      <c r="H5" s="117" t="s">
        <v>13</v>
      </c>
      <c r="I5" s="133" t="s">
        <v>14</v>
      </c>
      <c r="J5" s="177"/>
      <c r="K5" s="95" t="s">
        <v>13</v>
      </c>
      <c r="L5" s="133" t="s">
        <v>14</v>
      </c>
      <c r="M5" s="177"/>
      <c r="N5" s="133" t="s">
        <v>13</v>
      </c>
      <c r="O5" s="133" t="s">
        <v>14</v>
      </c>
      <c r="P5" s="177"/>
      <c r="Q5" s="133" t="s">
        <v>13</v>
      </c>
      <c r="R5" s="133" t="s">
        <v>14</v>
      </c>
    </row>
    <row r="6" spans="1:18" s="1" customFormat="1" ht="18" customHeight="1" x14ac:dyDescent="0.2">
      <c r="A6" s="114">
        <v>1</v>
      </c>
      <c r="B6" s="114">
        <v>2</v>
      </c>
      <c r="C6" s="114">
        <v>3</v>
      </c>
      <c r="D6" s="116">
        <v>4</v>
      </c>
      <c r="E6" s="115" t="s">
        <v>437</v>
      </c>
      <c r="F6" s="114" t="s">
        <v>438</v>
      </c>
      <c r="G6" s="116">
        <v>7</v>
      </c>
      <c r="H6" s="116">
        <v>8</v>
      </c>
      <c r="I6" s="114">
        <v>9</v>
      </c>
      <c r="J6" s="114">
        <v>10</v>
      </c>
      <c r="K6" s="132">
        <v>11</v>
      </c>
      <c r="L6" s="114">
        <v>12</v>
      </c>
      <c r="M6" s="114">
        <v>13</v>
      </c>
      <c r="N6" s="114">
        <v>14</v>
      </c>
      <c r="O6" s="114">
        <v>15</v>
      </c>
      <c r="P6" s="114">
        <v>16</v>
      </c>
      <c r="Q6" s="114">
        <v>17</v>
      </c>
      <c r="R6" s="114">
        <v>18</v>
      </c>
    </row>
    <row r="7" spans="1:18" s="1" customFormat="1" ht="18" customHeight="1" x14ac:dyDescent="0.2">
      <c r="A7" s="114">
        <v>8000</v>
      </c>
      <c r="B7" s="150" t="s">
        <v>439</v>
      </c>
      <c r="C7" s="114"/>
      <c r="D7" s="115">
        <f t="shared" ref="D7:R7" si="0">D9+D11</f>
        <v>-72497.492500000008</v>
      </c>
      <c r="E7" s="115">
        <f t="shared" si="0"/>
        <v>-90003.605500000005</v>
      </c>
      <c r="F7" s="115">
        <f t="shared" si="0"/>
        <v>17506.113000000001</v>
      </c>
      <c r="G7" s="115">
        <f t="shared" si="0"/>
        <v>105743.73</v>
      </c>
      <c r="H7" s="115">
        <f t="shared" si="0"/>
        <v>1502.162</v>
      </c>
      <c r="I7" s="115">
        <f t="shared" si="0"/>
        <v>104241.568</v>
      </c>
      <c r="J7" s="115">
        <f t="shared" si="0"/>
        <v>0</v>
      </c>
      <c r="K7" s="118">
        <f t="shared" si="0"/>
        <v>0</v>
      </c>
      <c r="L7" s="115">
        <f t="shared" si="0"/>
        <v>0</v>
      </c>
      <c r="M7" s="115">
        <f t="shared" si="0"/>
        <v>0</v>
      </c>
      <c r="N7" s="115">
        <f t="shared" si="0"/>
        <v>0</v>
      </c>
      <c r="O7" s="115">
        <f t="shared" si="0"/>
        <v>0</v>
      </c>
      <c r="P7" s="115">
        <f t="shared" si="0"/>
        <v>0</v>
      </c>
      <c r="Q7" s="115">
        <f t="shared" si="0"/>
        <v>0</v>
      </c>
      <c r="R7" s="115">
        <f t="shared" si="0"/>
        <v>0</v>
      </c>
    </row>
    <row r="8" spans="1:18" s="1" customFormat="1" ht="18" customHeight="1" x14ac:dyDescent="0.2">
      <c r="A8" s="114"/>
      <c r="B8" s="10" t="s">
        <v>12</v>
      </c>
      <c r="C8" s="114"/>
      <c r="D8" s="116"/>
      <c r="E8" s="115"/>
      <c r="F8" s="114"/>
      <c r="G8" s="115"/>
      <c r="H8" s="115"/>
      <c r="I8" s="114"/>
      <c r="J8" s="114"/>
      <c r="K8" s="132"/>
      <c r="L8" s="114"/>
      <c r="M8" s="114"/>
      <c r="N8" s="114"/>
      <c r="O8" s="114"/>
      <c r="P8" s="114"/>
      <c r="Q8" s="114"/>
      <c r="R8" s="114"/>
    </row>
    <row r="9" spans="1:18" s="1" customFormat="1" ht="18" customHeight="1" x14ac:dyDescent="0.2">
      <c r="A9" s="114">
        <v>8100</v>
      </c>
      <c r="B9" s="150" t="s">
        <v>440</v>
      </c>
      <c r="C9" s="114"/>
      <c r="D9" s="115">
        <f>E9+F9</f>
        <v>-72497.492500000008</v>
      </c>
      <c r="E9" s="115">
        <v>-90003.605500000005</v>
      </c>
      <c r="F9" s="114">
        <v>17506.113000000001</v>
      </c>
      <c r="G9" s="115">
        <f>H9+I9</f>
        <v>105743.73</v>
      </c>
      <c r="H9" s="115">
        <v>1502.162</v>
      </c>
      <c r="I9" s="114">
        <v>104241.568</v>
      </c>
      <c r="J9" s="115">
        <f>K9+L9</f>
        <v>0</v>
      </c>
      <c r="K9" s="132"/>
      <c r="L9" s="114"/>
      <c r="M9" s="115">
        <f>N9+O9</f>
        <v>0</v>
      </c>
      <c r="N9" s="114"/>
      <c r="O9" s="114"/>
      <c r="P9" s="115">
        <f>Q9+R9</f>
        <v>0</v>
      </c>
      <c r="Q9" s="114"/>
      <c r="R9" s="114"/>
    </row>
    <row r="10" spans="1:18" s="1" customFormat="1" ht="18" customHeight="1" x14ac:dyDescent="0.2">
      <c r="A10" s="114"/>
      <c r="B10" s="10" t="s">
        <v>12</v>
      </c>
      <c r="C10" s="114"/>
      <c r="D10" s="116"/>
      <c r="E10" s="115"/>
      <c r="F10" s="114"/>
      <c r="G10" s="115"/>
      <c r="H10" s="115"/>
      <c r="I10" s="114"/>
      <c r="J10" s="114"/>
      <c r="K10" s="132"/>
      <c r="L10" s="114"/>
      <c r="M10" s="114"/>
      <c r="N10" s="114"/>
      <c r="O10" s="114"/>
      <c r="P10" s="114"/>
      <c r="Q10" s="114"/>
      <c r="R10" s="114"/>
    </row>
    <row r="11" spans="1:18" s="1" customFormat="1" ht="18" customHeight="1" x14ac:dyDescent="0.2">
      <c r="A11" s="114">
        <v>8110</v>
      </c>
      <c r="B11" s="150" t="s">
        <v>441</v>
      </c>
      <c r="C11" s="114"/>
      <c r="D11" s="116"/>
      <c r="E11" s="115"/>
      <c r="F11" s="114"/>
      <c r="G11" s="115"/>
      <c r="H11" s="115"/>
      <c r="I11" s="114"/>
      <c r="J11" s="114"/>
      <c r="K11" s="132"/>
      <c r="L11" s="114"/>
      <c r="M11" s="114"/>
      <c r="N11" s="114"/>
      <c r="O11" s="114"/>
      <c r="P11" s="114"/>
      <c r="Q11" s="114"/>
      <c r="R11" s="114"/>
    </row>
    <row r="12" spans="1:18" s="1" customFormat="1" ht="18" customHeight="1" x14ac:dyDescent="0.2">
      <c r="A12" s="114"/>
      <c r="B12" s="10" t="s">
        <v>12</v>
      </c>
      <c r="C12" s="114"/>
      <c r="D12" s="116"/>
      <c r="E12" s="115"/>
      <c r="F12" s="114"/>
      <c r="G12" s="115"/>
      <c r="H12" s="115"/>
      <c r="I12" s="114"/>
      <c r="J12" s="114"/>
      <c r="K12" s="132"/>
      <c r="L12" s="114"/>
      <c r="M12" s="114"/>
      <c r="N12" s="114"/>
      <c r="O12" s="114"/>
      <c r="P12" s="114"/>
      <c r="Q12" s="114"/>
      <c r="R12" s="114"/>
    </row>
    <row r="13" spans="1:18" s="1" customFormat="1" ht="18" customHeight="1" x14ac:dyDescent="0.2">
      <c r="A13" s="114">
        <v>8120</v>
      </c>
      <c r="B13" s="10" t="s">
        <v>442</v>
      </c>
      <c r="C13" s="114"/>
      <c r="D13" s="116"/>
      <c r="E13" s="115"/>
      <c r="F13" s="114"/>
      <c r="G13" s="115"/>
      <c r="H13" s="115"/>
      <c r="I13" s="114"/>
      <c r="J13" s="114"/>
      <c r="K13" s="132"/>
      <c r="L13" s="114"/>
      <c r="M13" s="114"/>
      <c r="N13" s="114"/>
      <c r="O13" s="114"/>
      <c r="P13" s="114"/>
      <c r="Q13" s="114"/>
      <c r="R13" s="114"/>
    </row>
    <row r="14" spans="1:18" s="1" customFormat="1" ht="18" customHeight="1" x14ac:dyDescent="0.2">
      <c r="A14" s="114"/>
      <c r="B14" s="10" t="s">
        <v>12</v>
      </c>
      <c r="C14" s="114"/>
      <c r="D14" s="116"/>
      <c r="E14" s="115"/>
      <c r="F14" s="114"/>
      <c r="G14" s="115"/>
      <c r="H14" s="115"/>
      <c r="I14" s="114"/>
      <c r="J14" s="114"/>
      <c r="K14" s="132"/>
      <c r="L14" s="114"/>
      <c r="M14" s="114"/>
      <c r="N14" s="114"/>
      <c r="O14" s="114"/>
      <c r="P14" s="114"/>
      <c r="Q14" s="114"/>
      <c r="R14" s="114"/>
    </row>
    <row r="15" spans="1:18" s="1" customFormat="1" ht="18" customHeight="1" x14ac:dyDescent="0.2">
      <c r="A15" s="114">
        <v>8121</v>
      </c>
      <c r="B15" s="10" t="s">
        <v>443</v>
      </c>
      <c r="C15" s="114"/>
      <c r="D15" s="116"/>
      <c r="E15" s="115"/>
      <c r="F15" s="114"/>
      <c r="G15" s="115"/>
      <c r="H15" s="115"/>
      <c r="I15" s="114"/>
      <c r="J15" s="114"/>
      <c r="K15" s="132"/>
      <c r="L15" s="114"/>
      <c r="M15" s="114"/>
      <c r="N15" s="114"/>
      <c r="O15" s="114"/>
      <c r="P15" s="114"/>
      <c r="Q15" s="114"/>
      <c r="R15" s="114"/>
    </row>
    <row r="16" spans="1:18" s="1" customFormat="1" ht="18" customHeight="1" x14ac:dyDescent="0.2">
      <c r="A16" s="114"/>
      <c r="B16" s="10" t="s">
        <v>12</v>
      </c>
      <c r="C16" s="114"/>
      <c r="D16" s="116"/>
      <c r="E16" s="115"/>
      <c r="F16" s="114"/>
      <c r="G16" s="115"/>
      <c r="H16" s="115"/>
      <c r="I16" s="114"/>
      <c r="J16" s="114"/>
      <c r="K16" s="132"/>
      <c r="L16" s="114"/>
      <c r="M16" s="114"/>
      <c r="N16" s="114"/>
      <c r="O16" s="114"/>
      <c r="P16" s="114"/>
      <c r="Q16" s="114"/>
      <c r="R16" s="114"/>
    </row>
    <row r="17" spans="1:18" s="1" customFormat="1" ht="18" customHeight="1" x14ac:dyDescent="0.2">
      <c r="A17" s="114">
        <v>8122</v>
      </c>
      <c r="B17" s="10" t="s">
        <v>444</v>
      </c>
      <c r="C17" s="114">
        <v>9112</v>
      </c>
      <c r="D17" s="116"/>
      <c r="E17" s="115"/>
      <c r="F17" s="114"/>
      <c r="G17" s="115"/>
      <c r="H17" s="115"/>
      <c r="I17" s="114"/>
      <c r="J17" s="114"/>
      <c r="K17" s="132"/>
      <c r="L17" s="114"/>
      <c r="M17" s="114"/>
      <c r="N17" s="114"/>
      <c r="O17" s="114"/>
      <c r="P17" s="114"/>
      <c r="Q17" s="114"/>
      <c r="R17" s="114"/>
    </row>
    <row r="18" spans="1:18" s="1" customFormat="1" ht="18" customHeight="1" x14ac:dyDescent="0.2">
      <c r="A18" s="114"/>
      <c r="B18" s="10" t="s">
        <v>136</v>
      </c>
      <c r="C18" s="114"/>
      <c r="D18" s="116"/>
      <c r="E18" s="115"/>
      <c r="F18" s="114"/>
      <c r="G18" s="115"/>
      <c r="H18" s="115"/>
      <c r="I18" s="114"/>
      <c r="J18" s="114"/>
      <c r="K18" s="132"/>
      <c r="L18" s="114"/>
      <c r="M18" s="114"/>
      <c r="N18" s="114"/>
      <c r="O18" s="114"/>
      <c r="P18" s="114"/>
      <c r="Q18" s="114"/>
      <c r="R18" s="114"/>
    </row>
    <row r="19" spans="1:18" s="1" customFormat="1" ht="18" customHeight="1" x14ac:dyDescent="0.2">
      <c r="A19" s="114">
        <v>8124</v>
      </c>
      <c r="B19" s="151" t="s">
        <v>445</v>
      </c>
      <c r="C19" s="114"/>
      <c r="D19" s="116"/>
      <c r="E19" s="115"/>
      <c r="F19" s="114"/>
      <c r="G19" s="115"/>
      <c r="H19" s="115"/>
      <c r="I19" s="114"/>
      <c r="J19" s="114"/>
      <c r="K19" s="132"/>
      <c r="L19" s="114"/>
      <c r="M19" s="114"/>
      <c r="N19" s="114"/>
      <c r="O19" s="114"/>
      <c r="P19" s="114"/>
      <c r="Q19" s="114"/>
      <c r="R19" s="114"/>
    </row>
    <row r="20" spans="1:18" s="1" customFormat="1" ht="18" customHeight="1" x14ac:dyDescent="0.2">
      <c r="A20" s="114">
        <v>8160</v>
      </c>
      <c r="B20" s="150" t="s">
        <v>446</v>
      </c>
      <c r="C20" s="114"/>
      <c r="D20" s="115">
        <f>E20+F20</f>
        <v>-72497.492500000008</v>
      </c>
      <c r="E20" s="115">
        <v>-90003.605500000005</v>
      </c>
      <c r="F20" s="114">
        <v>17506.113000000001</v>
      </c>
      <c r="G20" s="115">
        <f>H20+I20</f>
        <v>105743.73</v>
      </c>
      <c r="H20" s="115">
        <v>1502.162</v>
      </c>
      <c r="I20" s="114">
        <v>104241.568</v>
      </c>
      <c r="J20" s="115">
        <f>K20+L20</f>
        <v>0</v>
      </c>
      <c r="K20" s="132"/>
      <c r="L20" s="114"/>
      <c r="M20" s="115">
        <f>N20+O20</f>
        <v>0</v>
      </c>
      <c r="N20" s="114"/>
      <c r="O20" s="114"/>
      <c r="P20" s="115">
        <f>Q20+R20</f>
        <v>0</v>
      </c>
      <c r="Q20" s="114"/>
      <c r="R20" s="114"/>
    </row>
    <row r="21" spans="1:18" s="1" customFormat="1" ht="18" customHeight="1" x14ac:dyDescent="0.2">
      <c r="A21" s="114"/>
      <c r="B21" s="10" t="s">
        <v>12</v>
      </c>
      <c r="C21" s="114"/>
      <c r="D21" s="116"/>
      <c r="E21" s="115"/>
      <c r="F21" s="114"/>
      <c r="G21" s="115"/>
      <c r="H21" s="115"/>
      <c r="I21" s="114"/>
      <c r="J21" s="114"/>
      <c r="K21" s="132"/>
      <c r="L21" s="114"/>
      <c r="M21" s="114"/>
      <c r="N21" s="114"/>
      <c r="O21" s="114"/>
      <c r="P21" s="114"/>
      <c r="Q21" s="114"/>
      <c r="R21" s="114"/>
    </row>
    <row r="22" spans="1:18" s="1" customFormat="1" ht="18" customHeight="1" x14ac:dyDescent="0.2">
      <c r="A22" s="114">
        <v>8161</v>
      </c>
      <c r="B22" s="10" t="s">
        <v>447</v>
      </c>
      <c r="C22" s="114"/>
      <c r="D22" s="116"/>
      <c r="E22" s="115"/>
      <c r="F22" s="114"/>
      <c r="G22" s="115"/>
      <c r="H22" s="115"/>
      <c r="I22" s="114"/>
      <c r="J22" s="114"/>
      <c r="K22" s="132"/>
      <c r="L22" s="114"/>
      <c r="M22" s="114"/>
      <c r="N22" s="114"/>
      <c r="O22" s="114"/>
      <c r="P22" s="114"/>
      <c r="Q22" s="114"/>
      <c r="R22" s="114"/>
    </row>
    <row r="23" spans="1:18" s="1" customFormat="1" ht="18" customHeight="1" x14ac:dyDescent="0.2">
      <c r="A23" s="114"/>
      <c r="B23" s="10" t="s">
        <v>12</v>
      </c>
      <c r="C23" s="114"/>
      <c r="D23" s="116"/>
      <c r="E23" s="115"/>
      <c r="F23" s="114"/>
      <c r="G23" s="115"/>
      <c r="H23" s="115"/>
      <c r="I23" s="114"/>
      <c r="J23" s="114"/>
      <c r="K23" s="132"/>
      <c r="L23" s="114"/>
      <c r="M23" s="114"/>
      <c r="N23" s="114"/>
      <c r="O23" s="114"/>
      <c r="P23" s="114"/>
      <c r="Q23" s="114"/>
      <c r="R23" s="114"/>
    </row>
    <row r="24" spans="1:18" s="1" customFormat="1" ht="18" customHeight="1" x14ac:dyDescent="0.2">
      <c r="A24" s="114">
        <v>8164</v>
      </c>
      <c r="B24" s="151" t="s">
        <v>448</v>
      </c>
      <c r="C24" s="114">
        <v>6213</v>
      </c>
      <c r="D24" s="116"/>
      <c r="E24" s="115"/>
      <c r="F24" s="114"/>
      <c r="G24" s="115"/>
      <c r="H24" s="115"/>
      <c r="I24" s="114"/>
      <c r="J24" s="114"/>
      <c r="K24" s="132"/>
      <c r="L24" s="114"/>
      <c r="M24" s="114"/>
      <c r="N24" s="114"/>
      <c r="O24" s="114"/>
      <c r="P24" s="114"/>
      <c r="Q24" s="114"/>
      <c r="R24" s="114"/>
    </row>
    <row r="25" spans="1:18" s="1" customFormat="1" ht="18" customHeight="1" x14ac:dyDescent="0.2">
      <c r="A25" s="114">
        <v>8190</v>
      </c>
      <c r="B25" s="150" t="s">
        <v>449</v>
      </c>
      <c r="C25" s="114"/>
      <c r="D25" s="115">
        <f t="shared" ref="D25:R25" si="1">D27+D31</f>
        <v>33246.238400000002</v>
      </c>
      <c r="E25" s="115">
        <f t="shared" si="1"/>
        <v>6498.5569999999998</v>
      </c>
      <c r="F25" s="115">
        <f t="shared" si="1"/>
        <v>26747.681400000001</v>
      </c>
      <c r="G25" s="115">
        <f t="shared" si="1"/>
        <v>200743.76799999998</v>
      </c>
      <c r="H25" s="115">
        <f t="shared" si="1"/>
        <v>96502.2</v>
      </c>
      <c r="I25" s="115">
        <f t="shared" si="1"/>
        <v>104241.568</v>
      </c>
      <c r="J25" s="115">
        <f t="shared" si="1"/>
        <v>0</v>
      </c>
      <c r="K25" s="118">
        <f t="shared" si="1"/>
        <v>0</v>
      </c>
      <c r="L25" s="115">
        <f t="shared" si="1"/>
        <v>0</v>
      </c>
      <c r="M25" s="115">
        <f t="shared" si="1"/>
        <v>0</v>
      </c>
      <c r="N25" s="115">
        <f t="shared" si="1"/>
        <v>0</v>
      </c>
      <c r="O25" s="115">
        <f t="shared" si="1"/>
        <v>0</v>
      </c>
      <c r="P25" s="115">
        <f t="shared" si="1"/>
        <v>0</v>
      </c>
      <c r="Q25" s="115">
        <f t="shared" si="1"/>
        <v>0</v>
      </c>
      <c r="R25" s="115">
        <f t="shared" si="1"/>
        <v>0</v>
      </c>
    </row>
    <row r="26" spans="1:18" s="1" customFormat="1" ht="18" customHeight="1" x14ac:dyDescent="0.2">
      <c r="A26" s="114"/>
      <c r="B26" s="10" t="s">
        <v>12</v>
      </c>
      <c r="C26" s="114"/>
      <c r="D26" s="116"/>
      <c r="E26" s="115"/>
      <c r="F26" s="114"/>
      <c r="G26" s="115"/>
      <c r="H26" s="115"/>
      <c r="I26" s="114"/>
      <c r="J26" s="114"/>
      <c r="K26" s="132"/>
      <c r="L26" s="114"/>
      <c r="M26" s="114"/>
      <c r="N26" s="114"/>
      <c r="O26" s="114"/>
      <c r="P26" s="114"/>
      <c r="Q26" s="114"/>
      <c r="R26" s="114"/>
    </row>
    <row r="27" spans="1:18" s="1" customFormat="1" ht="18" customHeight="1" x14ac:dyDescent="0.2">
      <c r="A27" s="114">
        <v>8191</v>
      </c>
      <c r="B27" s="10" t="s">
        <v>450</v>
      </c>
      <c r="C27" s="114">
        <v>9320</v>
      </c>
      <c r="D27" s="115">
        <f>E27+F27</f>
        <v>6498.5569999999998</v>
      </c>
      <c r="E27" s="115">
        <v>6498.5569999999998</v>
      </c>
      <c r="F27" s="89"/>
      <c r="G27" s="115">
        <f>H27+I27</f>
        <v>96502.2</v>
      </c>
      <c r="H27" s="115">
        <v>96502.2</v>
      </c>
      <c r="I27" s="114"/>
      <c r="J27" s="115">
        <f>K27+L27</f>
        <v>0</v>
      </c>
      <c r="K27" s="132"/>
      <c r="L27" s="114"/>
      <c r="M27" s="115">
        <f>N27+O27</f>
        <v>0</v>
      </c>
      <c r="N27" s="114"/>
      <c r="O27" s="114"/>
      <c r="P27" s="115">
        <f>Q27+R27</f>
        <v>0</v>
      </c>
      <c r="Q27" s="114"/>
      <c r="R27" s="114"/>
    </row>
    <row r="28" spans="1:18" s="1" customFormat="1" ht="18" customHeight="1" x14ac:dyDescent="0.2">
      <c r="A28" s="114"/>
      <c r="B28" s="10" t="s">
        <v>136</v>
      </c>
      <c r="C28" s="114"/>
      <c r="D28" s="116"/>
      <c r="E28" s="115"/>
      <c r="F28" s="114"/>
      <c r="G28" s="115"/>
      <c r="H28" s="115"/>
      <c r="I28" s="114"/>
      <c r="J28" s="114"/>
      <c r="K28" s="132"/>
      <c r="L28" s="114"/>
      <c r="M28" s="114"/>
      <c r="N28" s="114"/>
      <c r="O28" s="114"/>
      <c r="P28" s="114"/>
      <c r="Q28" s="114"/>
      <c r="R28" s="114"/>
    </row>
    <row r="29" spans="1:18" s="1" customFormat="1" ht="18" customHeight="1" x14ac:dyDescent="0.2">
      <c r="A29" s="114">
        <v>8192</v>
      </c>
      <c r="B29" s="151" t="s">
        <v>451</v>
      </c>
      <c r="C29" s="114"/>
      <c r="D29" s="115">
        <f>E29+F29</f>
        <v>6498.5569999999998</v>
      </c>
      <c r="E29" s="115">
        <v>6498.5569999999998</v>
      </c>
      <c r="F29" s="90">
        <v>0</v>
      </c>
      <c r="G29" s="115">
        <f>H29+I29</f>
        <v>1502.2</v>
      </c>
      <c r="H29" s="115">
        <v>1502.2</v>
      </c>
      <c r="I29" s="114"/>
      <c r="J29" s="115">
        <f>K29+L29</f>
        <v>0</v>
      </c>
      <c r="K29" s="132"/>
      <c r="L29" s="114"/>
      <c r="M29" s="115">
        <f>N29+O29</f>
        <v>0</v>
      </c>
      <c r="N29" s="114"/>
      <c r="O29" s="114"/>
      <c r="P29" s="115">
        <f>Q29+R29</f>
        <v>0</v>
      </c>
      <c r="Q29" s="114"/>
      <c r="R29" s="114"/>
    </row>
    <row r="30" spans="1:18" s="1" customFormat="1" ht="18" customHeight="1" x14ac:dyDescent="0.2">
      <c r="A30" s="114">
        <v>8193</v>
      </c>
      <c r="B30" s="151" t="s">
        <v>452</v>
      </c>
      <c r="C30" s="114"/>
      <c r="D30" s="17">
        <f>E30+F30</f>
        <v>0</v>
      </c>
      <c r="E30" s="115"/>
      <c r="F30" s="89"/>
      <c r="G30" s="17">
        <f>H30+I30</f>
        <v>95000</v>
      </c>
      <c r="H30" s="115">
        <v>95000</v>
      </c>
      <c r="I30" s="114"/>
      <c r="J30" s="17">
        <f>K30+L30</f>
        <v>0</v>
      </c>
      <c r="K30" s="132"/>
      <c r="L30" s="114"/>
      <c r="M30" s="17">
        <f>N30+O30</f>
        <v>0</v>
      </c>
      <c r="N30" s="114"/>
      <c r="O30" s="114"/>
      <c r="P30" s="17">
        <f>Q30+R30</f>
        <v>0</v>
      </c>
      <c r="Q30" s="114"/>
      <c r="R30" s="114"/>
    </row>
    <row r="31" spans="1:18" s="1" customFormat="1" ht="18" customHeight="1" x14ac:dyDescent="0.2">
      <c r="A31" s="114">
        <v>8194</v>
      </c>
      <c r="B31" s="10" t="s">
        <v>453</v>
      </c>
      <c r="C31" s="114">
        <v>9330</v>
      </c>
      <c r="D31" s="28">
        <f>E31+F31</f>
        <v>26747.681400000001</v>
      </c>
      <c r="E31" s="28"/>
      <c r="F31" s="28">
        <v>26747.681400000001</v>
      </c>
      <c r="G31" s="28">
        <f>H31+I31</f>
        <v>104241.568</v>
      </c>
      <c r="H31" s="28"/>
      <c r="I31" s="28">
        <v>104241.568</v>
      </c>
      <c r="J31" s="91">
        <f>K31+L31</f>
        <v>0</v>
      </c>
      <c r="K31" s="132"/>
      <c r="L31" s="114"/>
      <c r="M31" s="91">
        <f>O31</f>
        <v>0</v>
      </c>
      <c r="N31" s="114"/>
      <c r="O31" s="114"/>
      <c r="P31" s="91">
        <f>R31</f>
        <v>0</v>
      </c>
      <c r="Q31" s="114"/>
      <c r="R31" s="114"/>
    </row>
    <row r="32" spans="1:18" s="1" customFormat="1" ht="18" customHeight="1" x14ac:dyDescent="0.2">
      <c r="A32" s="114"/>
      <c r="B32" s="10" t="s">
        <v>136</v>
      </c>
      <c r="C32" s="114"/>
      <c r="D32" s="116"/>
      <c r="E32" s="115"/>
      <c r="F32" s="114"/>
      <c r="G32" s="115"/>
      <c r="H32" s="115"/>
      <c r="I32" s="114"/>
      <c r="J32" s="114"/>
      <c r="K32" s="132"/>
      <c r="L32" s="114"/>
      <c r="M32" s="114"/>
      <c r="N32" s="114"/>
      <c r="O32" s="114"/>
      <c r="P32" s="114"/>
      <c r="Q32" s="114"/>
      <c r="R32" s="114"/>
    </row>
    <row r="33" spans="1:18" s="1" customFormat="1" ht="18" customHeight="1" x14ac:dyDescent="0.2">
      <c r="A33" s="114">
        <v>8195</v>
      </c>
      <c r="B33" s="151" t="s">
        <v>454</v>
      </c>
      <c r="C33" s="114"/>
      <c r="D33" s="28">
        <f>F33</f>
        <v>26747.681400000001</v>
      </c>
      <c r="E33" s="28"/>
      <c r="F33" s="28">
        <v>26747.681400000001</v>
      </c>
      <c r="G33" s="28">
        <f>I33</f>
        <v>9241.5679999999993</v>
      </c>
      <c r="H33" s="28"/>
      <c r="I33" s="28">
        <v>9241.5679999999993</v>
      </c>
      <c r="J33" s="115">
        <f>L33</f>
        <v>0</v>
      </c>
      <c r="K33" s="132"/>
      <c r="L33" s="114"/>
      <c r="M33" s="115">
        <f>O33</f>
        <v>0</v>
      </c>
      <c r="N33" s="114"/>
      <c r="O33" s="114"/>
      <c r="P33" s="115">
        <f>R33</f>
        <v>0</v>
      </c>
      <c r="Q33" s="114"/>
      <c r="R33" s="114"/>
    </row>
    <row r="34" spans="1:18" s="1" customFormat="1" ht="18" customHeight="1" x14ac:dyDescent="0.2">
      <c r="A34" s="114" t="s">
        <v>455</v>
      </c>
      <c r="B34" s="151" t="s">
        <v>456</v>
      </c>
      <c r="C34" s="114"/>
      <c r="D34" s="28">
        <f>E34+F34</f>
        <v>0</v>
      </c>
      <c r="E34" s="28"/>
      <c r="F34" s="28"/>
      <c r="G34" s="28">
        <f>H34+I34</f>
        <v>95000</v>
      </c>
      <c r="H34" s="28"/>
      <c r="I34" s="28">
        <v>95000</v>
      </c>
      <c r="J34" s="115">
        <f>K34+L34</f>
        <v>0</v>
      </c>
      <c r="K34" s="132"/>
      <c r="L34" s="115">
        <f>M34+N34</f>
        <v>0</v>
      </c>
      <c r="M34" s="115">
        <f>N34+O34</f>
        <v>0</v>
      </c>
      <c r="N34" s="114"/>
      <c r="O34" s="114"/>
      <c r="P34" s="115">
        <f>Q34+R34</f>
        <v>0</v>
      </c>
      <c r="Q34" s="114"/>
      <c r="R34" s="114"/>
    </row>
    <row r="35" spans="1:18" s="1" customFormat="1" ht="18" customHeight="1" x14ac:dyDescent="0.2">
      <c r="A35" s="34"/>
      <c r="D35" s="35"/>
      <c r="E35" s="36"/>
      <c r="F35" s="37"/>
      <c r="G35" s="38"/>
      <c r="H35" s="38"/>
      <c r="I35" s="37"/>
      <c r="J35" s="37"/>
      <c r="K35" s="104"/>
      <c r="L35" s="37"/>
      <c r="M35" s="37"/>
      <c r="N35" s="37"/>
      <c r="O35" s="37"/>
      <c r="P35" s="37"/>
      <c r="Q35" s="37"/>
      <c r="R35" s="37"/>
    </row>
    <row r="36" spans="1:18" s="1" customFormat="1" ht="18" customHeight="1" x14ac:dyDescent="0.2">
      <c r="A36" s="34"/>
      <c r="D36" s="35"/>
      <c r="E36" s="36"/>
      <c r="F36" s="37"/>
      <c r="G36" s="38"/>
      <c r="H36" s="38"/>
      <c r="I36" s="37"/>
      <c r="J36" s="37"/>
      <c r="K36" s="104"/>
      <c r="L36" s="37"/>
      <c r="M36" s="37"/>
      <c r="N36" s="37"/>
      <c r="O36" s="37"/>
      <c r="P36" s="37"/>
      <c r="Q36" s="37"/>
      <c r="R36" s="37"/>
    </row>
    <row r="37" spans="1:18" s="1" customFormat="1" ht="18" customHeight="1" x14ac:dyDescent="0.2">
      <c r="A37" s="34"/>
      <c r="D37" s="35"/>
      <c r="E37" s="36"/>
      <c r="F37" s="37"/>
      <c r="G37" s="38"/>
      <c r="H37" s="38"/>
      <c r="I37" s="37"/>
      <c r="J37" s="37"/>
      <c r="K37" s="104"/>
      <c r="L37" s="37"/>
      <c r="M37" s="37"/>
      <c r="N37" s="37"/>
      <c r="O37" s="37"/>
      <c r="P37" s="37"/>
      <c r="Q37" s="37"/>
      <c r="R37" s="37"/>
    </row>
    <row r="38" spans="1:18" s="1" customFormat="1" ht="18" customHeight="1" x14ac:dyDescent="0.2">
      <c r="A38" s="34"/>
      <c r="D38" s="35"/>
      <c r="E38" s="36"/>
      <c r="F38" s="37"/>
      <c r="G38" s="38"/>
      <c r="H38" s="38"/>
      <c r="I38" s="37"/>
      <c r="J38" s="37"/>
      <c r="K38" s="104"/>
      <c r="L38" s="37"/>
      <c r="M38" s="37"/>
      <c r="N38" s="37"/>
      <c r="O38" s="37"/>
      <c r="P38" s="37"/>
      <c r="Q38" s="37"/>
      <c r="R38" s="37"/>
    </row>
  </sheetData>
  <mergeCells count="18">
    <mergeCell ref="P3:R3"/>
    <mergeCell ref="D4:D5"/>
    <mergeCell ref="K4:L4"/>
    <mergeCell ref="M4:M5"/>
    <mergeCell ref="N4:O4"/>
    <mergeCell ref="P4:P5"/>
    <mergeCell ref="Q4:R4"/>
    <mergeCell ref="G3:I3"/>
    <mergeCell ref="E4:F4"/>
    <mergeCell ref="G4:G5"/>
    <mergeCell ref="H4:I4"/>
    <mergeCell ref="J4:J5"/>
    <mergeCell ref="C3:C5"/>
    <mergeCell ref="D3:F3"/>
    <mergeCell ref="J3:L3"/>
    <mergeCell ref="M3:O3"/>
    <mergeCell ref="A3:A5"/>
    <mergeCell ref="B3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0"/>
  <sheetViews>
    <sheetView topLeftCell="B1" zoomScale="110" zoomScaleNormal="110" workbookViewId="0">
      <pane xSplit="8" ySplit="8" topLeftCell="M290" activePane="bottomRight" state="frozen"/>
      <selection activeCell="B1" sqref="B1"/>
      <selection pane="topRight" activeCell="J1" sqref="J1"/>
      <selection pane="bottomLeft" activeCell="B9" sqref="B9"/>
      <selection pane="bottomRight" activeCell="O8" sqref="O8"/>
    </sheetView>
  </sheetViews>
  <sheetFormatPr defaultColWidth="9.140625" defaultRowHeight="15" x14ac:dyDescent="0.25"/>
  <cols>
    <col min="1" max="4" width="6.28515625" style="149" customWidth="1"/>
    <col min="5" max="5" width="52.28515625" style="149" customWidth="1"/>
    <col min="6" max="6" width="9.140625" style="149"/>
    <col min="7" max="7" width="14" style="149" customWidth="1"/>
    <col min="8" max="8" width="14.5703125" style="149" customWidth="1"/>
    <col min="9" max="9" width="11.140625" style="149" customWidth="1"/>
    <col min="10" max="10" width="14" style="149" customWidth="1"/>
    <col min="11" max="11" width="14.5703125" style="149" customWidth="1"/>
    <col min="12" max="12" width="11.140625" style="149" customWidth="1"/>
    <col min="13" max="13" width="14" style="149" customWidth="1"/>
    <col min="14" max="14" width="14.5703125" style="149" customWidth="1"/>
    <col min="15" max="15" width="11.140625" style="149" customWidth="1"/>
    <col min="16" max="16" width="14" style="149" customWidth="1"/>
    <col min="17" max="17" width="14.5703125" style="149" customWidth="1"/>
    <col min="18" max="18" width="11.140625" style="149" customWidth="1"/>
    <col min="19" max="19" width="14" style="149" customWidth="1"/>
    <col min="20" max="20" width="14.5703125" style="149" customWidth="1"/>
    <col min="21" max="21" width="11.140625" style="149" customWidth="1"/>
    <col min="22" max="16384" width="9.140625" style="149"/>
  </cols>
  <sheetData>
    <row r="1" spans="1:21" s="51" customFormat="1" x14ac:dyDescent="0.2">
      <c r="A1" s="138" t="s">
        <v>609</v>
      </c>
      <c r="B1" s="139"/>
      <c r="C1" s="139"/>
      <c r="D1" s="140"/>
      <c r="E1" s="141"/>
      <c r="F1" s="139"/>
      <c r="G1" s="141"/>
      <c r="H1" s="142"/>
      <c r="I1" s="143"/>
      <c r="J1" s="141"/>
      <c r="K1" s="142"/>
      <c r="L1" s="143"/>
      <c r="M1" s="141"/>
      <c r="N1" s="142"/>
      <c r="O1" s="143"/>
      <c r="P1" s="141"/>
      <c r="Q1" s="142"/>
      <c r="R1" s="143"/>
      <c r="S1" s="141"/>
      <c r="T1" s="142"/>
      <c r="U1" s="143"/>
    </row>
    <row r="2" spans="1:21" s="51" customFormat="1" x14ac:dyDescent="0.2">
      <c r="A2" s="138" t="s">
        <v>610</v>
      </c>
      <c r="B2" s="139"/>
      <c r="C2" s="139"/>
      <c r="D2" s="140"/>
      <c r="E2" s="141"/>
      <c r="F2" s="139"/>
      <c r="G2" s="141"/>
      <c r="H2" s="142"/>
      <c r="I2" s="143"/>
      <c r="J2" s="141"/>
      <c r="K2" s="142"/>
      <c r="L2" s="143"/>
      <c r="M2" s="141"/>
      <c r="N2" s="142"/>
      <c r="O2" s="143"/>
      <c r="P2" s="141"/>
      <c r="Q2" s="142"/>
      <c r="R2" s="143"/>
      <c r="S2" s="141"/>
      <c r="T2" s="142"/>
      <c r="U2" s="143"/>
    </row>
    <row r="3" spans="1:21" s="51" customFormat="1" x14ac:dyDescent="0.2">
      <c r="A3" s="144" t="s">
        <v>611</v>
      </c>
      <c r="B3" s="139"/>
      <c r="C3" s="139"/>
      <c r="D3" s="140"/>
      <c r="E3" s="141"/>
      <c r="F3" s="139"/>
      <c r="G3" s="141"/>
      <c r="H3" s="142"/>
      <c r="I3" s="143"/>
      <c r="J3" s="141"/>
      <c r="K3" s="142"/>
      <c r="L3" s="143"/>
      <c r="M3" s="141"/>
      <c r="N3" s="142"/>
      <c r="O3" s="143"/>
      <c r="P3" s="141"/>
      <c r="Q3" s="142"/>
      <c r="R3" s="143"/>
      <c r="S3" s="141"/>
      <c r="T3" s="142"/>
      <c r="U3" s="143"/>
    </row>
    <row r="4" spans="1:21" s="51" customFormat="1" x14ac:dyDescent="0.2">
      <c r="A4" s="179" t="s">
        <v>3</v>
      </c>
      <c r="B4" s="179" t="s">
        <v>128</v>
      </c>
      <c r="C4" s="179" t="s">
        <v>129</v>
      </c>
      <c r="D4" s="210" t="s">
        <v>130</v>
      </c>
      <c r="E4" s="209" t="s">
        <v>457</v>
      </c>
      <c r="F4" s="179" t="s">
        <v>5</v>
      </c>
      <c r="G4" s="179" t="s">
        <v>602</v>
      </c>
      <c r="H4" s="179"/>
      <c r="I4" s="179"/>
      <c r="J4" s="179" t="s">
        <v>627</v>
      </c>
      <c r="K4" s="179"/>
      <c r="L4" s="179"/>
      <c r="M4" s="179" t="s">
        <v>628</v>
      </c>
      <c r="N4" s="179"/>
      <c r="O4" s="179"/>
      <c r="P4" s="179" t="s">
        <v>629</v>
      </c>
      <c r="Q4" s="179"/>
      <c r="R4" s="179"/>
      <c r="S4" s="179" t="s">
        <v>630</v>
      </c>
      <c r="T4" s="179"/>
      <c r="U4" s="179"/>
    </row>
    <row r="5" spans="1:21" s="51" customFormat="1" ht="12.75" x14ac:dyDescent="0.2">
      <c r="A5" s="179"/>
      <c r="B5" s="179"/>
      <c r="C5" s="179"/>
      <c r="D5" s="210"/>
      <c r="E5" s="209"/>
      <c r="F5" s="179"/>
      <c r="G5" s="195" t="s">
        <v>11</v>
      </c>
      <c r="H5" s="179" t="s">
        <v>12</v>
      </c>
      <c r="I5" s="179"/>
      <c r="J5" s="195" t="s">
        <v>11</v>
      </c>
      <c r="K5" s="179" t="s">
        <v>12</v>
      </c>
      <c r="L5" s="179"/>
      <c r="M5" s="195" t="s">
        <v>11</v>
      </c>
      <c r="N5" s="179" t="s">
        <v>12</v>
      </c>
      <c r="O5" s="179"/>
      <c r="P5" s="195" t="s">
        <v>11</v>
      </c>
      <c r="Q5" s="179" t="s">
        <v>12</v>
      </c>
      <c r="R5" s="179"/>
      <c r="S5" s="195" t="s">
        <v>11</v>
      </c>
      <c r="T5" s="179" t="s">
        <v>12</v>
      </c>
      <c r="U5" s="179"/>
    </row>
    <row r="6" spans="1:21" s="51" customFormat="1" ht="25.5" x14ac:dyDescent="0.2">
      <c r="A6" s="179"/>
      <c r="B6" s="179"/>
      <c r="C6" s="179"/>
      <c r="D6" s="210"/>
      <c r="E6" s="209"/>
      <c r="F6" s="179"/>
      <c r="G6" s="195"/>
      <c r="H6" s="145" t="s">
        <v>13</v>
      </c>
      <c r="I6" s="130" t="s">
        <v>14</v>
      </c>
      <c r="J6" s="195"/>
      <c r="K6" s="145" t="s">
        <v>13</v>
      </c>
      <c r="L6" s="130" t="s">
        <v>14</v>
      </c>
      <c r="M6" s="195"/>
      <c r="N6" s="145" t="s">
        <v>13</v>
      </c>
      <c r="O6" s="130" t="s">
        <v>14</v>
      </c>
      <c r="P6" s="195"/>
      <c r="Q6" s="145" t="s">
        <v>13</v>
      </c>
      <c r="R6" s="130" t="s">
        <v>14</v>
      </c>
      <c r="S6" s="195"/>
      <c r="T6" s="145" t="s">
        <v>13</v>
      </c>
      <c r="U6" s="130" t="s">
        <v>14</v>
      </c>
    </row>
    <row r="7" spans="1:21" s="51" customFormat="1" ht="12.75" x14ac:dyDescent="0.2">
      <c r="A7" s="119">
        <v>1</v>
      </c>
      <c r="B7" s="119">
        <v>2</v>
      </c>
      <c r="C7" s="119">
        <v>3</v>
      </c>
      <c r="D7" s="131">
        <v>4</v>
      </c>
      <c r="E7" s="120">
        <v>5</v>
      </c>
      <c r="F7" s="119">
        <v>6</v>
      </c>
      <c r="G7" s="137" t="s">
        <v>458</v>
      </c>
      <c r="H7" s="137" t="s">
        <v>459</v>
      </c>
      <c r="I7" s="135" t="s">
        <v>460</v>
      </c>
      <c r="J7" s="137" t="s">
        <v>458</v>
      </c>
      <c r="K7" s="137" t="s">
        <v>459</v>
      </c>
      <c r="L7" s="135" t="s">
        <v>460</v>
      </c>
      <c r="M7" s="137" t="s">
        <v>458</v>
      </c>
      <c r="N7" s="137" t="s">
        <v>459</v>
      </c>
      <c r="O7" s="135" t="s">
        <v>460</v>
      </c>
      <c r="P7" s="137" t="s">
        <v>458</v>
      </c>
      <c r="Q7" s="137" t="s">
        <v>459</v>
      </c>
      <c r="R7" s="135" t="s">
        <v>460</v>
      </c>
      <c r="S7" s="137" t="s">
        <v>458</v>
      </c>
      <c r="T7" s="137" t="s">
        <v>459</v>
      </c>
      <c r="U7" s="135" t="s">
        <v>460</v>
      </c>
    </row>
    <row r="8" spans="1:21" s="51" customFormat="1" ht="12.75" x14ac:dyDescent="0.2">
      <c r="A8" s="119"/>
      <c r="B8" s="119"/>
      <c r="C8" s="119"/>
      <c r="D8" s="131"/>
      <c r="E8" s="92" t="s">
        <v>461</v>
      </c>
      <c r="F8" s="130"/>
      <c r="G8" s="171">
        <f>G9+G75+G100+G226+G286+G353+G434+G499+G552</f>
        <v>1336489.6800000002</v>
      </c>
      <c r="H8" s="171">
        <f>H9+H79+H100+H226+H286+H353+H434+H516+H552</f>
        <v>1274879.98</v>
      </c>
      <c r="I8" s="171">
        <f>I9+I79+I100+I226+I286+I353+I434+I516+I552</f>
        <v>45038.5</v>
      </c>
      <c r="J8" s="171">
        <f>J9+J75+J100+J226+J286+J353+J434+J499+J552</f>
        <v>1348902.7</v>
      </c>
      <c r="K8" s="171">
        <f>K9+K79+K100+K226+K286+K353+K434+K516+K552</f>
        <v>1246341.8999999999</v>
      </c>
      <c r="L8" s="171">
        <f>L9+L79+L100+L226+L286+L353+L434+L516+L552</f>
        <v>70946.5</v>
      </c>
      <c r="M8" s="171">
        <f>M9+M75+M100+M226+M286+M353+M434+M499+M552</f>
        <v>1843560</v>
      </c>
      <c r="N8" s="171">
        <f>N9+N79+N100+N226+N286+N353+N434+N516+N552</f>
        <v>1445000</v>
      </c>
      <c r="O8" s="171">
        <f>O9+O79+O107+O226+O286+O353+O434+O516+O552</f>
        <v>499000</v>
      </c>
      <c r="P8" s="171">
        <f>P9+P75+P100+P226+P286+P353+P434+P499+P552</f>
        <v>1544560</v>
      </c>
      <c r="Q8" s="171">
        <f>Q9+Q79+Q100+Q226+Q286+Q353+Q434+Q516+Q552</f>
        <v>1445000</v>
      </c>
      <c r="R8" s="171">
        <f>R9+R79+R107+R226+R286+R353+R434+R516+R552</f>
        <v>189000</v>
      </c>
      <c r="S8" s="171">
        <f>S9+S75+S100+S226+S286+S353+S434+S499+S552</f>
        <v>1544560</v>
      </c>
      <c r="T8" s="171">
        <f>T9+T79+T100+T226+T286+T353+T434+T516+T552</f>
        <v>1445000</v>
      </c>
      <c r="U8" s="171">
        <f>U9+U79+U107+U226+U286+U353+U434+U516+U552</f>
        <v>189000</v>
      </c>
    </row>
    <row r="9" spans="1:21" s="51" customFormat="1" ht="25.5" x14ac:dyDescent="0.2">
      <c r="A9" s="119">
        <v>2100</v>
      </c>
      <c r="B9" s="119">
        <v>1</v>
      </c>
      <c r="C9" s="119">
        <v>0</v>
      </c>
      <c r="D9" s="131">
        <v>0</v>
      </c>
      <c r="E9" s="92" t="s">
        <v>462</v>
      </c>
      <c r="F9" s="130"/>
      <c r="G9" s="171">
        <f>G11+G56+G64</f>
        <v>410637.38</v>
      </c>
      <c r="H9" s="171">
        <f>H11+H56+H64</f>
        <v>389296.18</v>
      </c>
      <c r="I9" s="171">
        <f>I11+I56+I64</f>
        <v>3510</v>
      </c>
      <c r="J9" s="171">
        <f t="shared" ref="J9:U9" si="0">J11+J56+J64</f>
        <v>398218.4</v>
      </c>
      <c r="K9" s="171">
        <f t="shared" si="0"/>
        <v>369169.9</v>
      </c>
      <c r="L9" s="171">
        <f t="shared" si="0"/>
        <v>2348.5</v>
      </c>
      <c r="M9" s="171">
        <f t="shared" si="0"/>
        <v>439510</v>
      </c>
      <c r="N9" s="171">
        <f t="shared" si="0"/>
        <v>430510</v>
      </c>
      <c r="O9" s="171">
        <f>O11+O56+O64</f>
        <v>9000</v>
      </c>
      <c r="P9" s="171">
        <f t="shared" si="0"/>
        <v>437510</v>
      </c>
      <c r="Q9" s="171">
        <f t="shared" si="0"/>
        <v>430510</v>
      </c>
      <c r="R9" s="171">
        <f t="shared" si="0"/>
        <v>1000</v>
      </c>
      <c r="S9" s="171">
        <f t="shared" si="0"/>
        <v>437510</v>
      </c>
      <c r="T9" s="171">
        <f t="shared" si="0"/>
        <v>430510</v>
      </c>
      <c r="U9" s="171">
        <f t="shared" si="0"/>
        <v>1000</v>
      </c>
    </row>
    <row r="10" spans="1:21" s="51" customFormat="1" ht="12.75" x14ac:dyDescent="0.2">
      <c r="A10" s="119"/>
      <c r="B10" s="119"/>
      <c r="C10" s="119"/>
      <c r="D10" s="131"/>
      <c r="E10" s="146" t="s">
        <v>12</v>
      </c>
      <c r="F10" s="119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51" customFormat="1" ht="51" x14ac:dyDescent="0.2">
      <c r="A11" s="119">
        <v>2110</v>
      </c>
      <c r="B11" s="119">
        <v>1</v>
      </c>
      <c r="C11" s="119">
        <v>1</v>
      </c>
      <c r="D11" s="131">
        <v>0</v>
      </c>
      <c r="E11" s="55" t="s">
        <v>463</v>
      </c>
      <c r="F11" s="93"/>
      <c r="G11" s="171">
        <f>G13</f>
        <v>274032.19999999995</v>
      </c>
      <c r="H11" s="171">
        <f t="shared" ref="H11:J11" si="1">H13</f>
        <v>270522.19999999995</v>
      </c>
      <c r="I11" s="171">
        <f t="shared" si="1"/>
        <v>3510</v>
      </c>
      <c r="J11" s="171">
        <f t="shared" si="1"/>
        <v>271874.90000000002</v>
      </c>
      <c r="K11" s="171">
        <f t="shared" ref="K11:U11" si="2">K13</f>
        <v>269526.40000000002</v>
      </c>
      <c r="L11" s="171">
        <f t="shared" si="2"/>
        <v>2348.5</v>
      </c>
      <c r="M11" s="171">
        <f t="shared" si="2"/>
        <v>318350</v>
      </c>
      <c r="N11" s="171">
        <f t="shared" si="2"/>
        <v>317350</v>
      </c>
      <c r="O11" s="171">
        <f t="shared" si="2"/>
        <v>1000</v>
      </c>
      <c r="P11" s="171">
        <f t="shared" si="2"/>
        <v>318350</v>
      </c>
      <c r="Q11" s="171">
        <f t="shared" si="2"/>
        <v>317350</v>
      </c>
      <c r="R11" s="171">
        <f t="shared" si="2"/>
        <v>1000</v>
      </c>
      <c r="S11" s="171">
        <f t="shared" si="2"/>
        <v>318350</v>
      </c>
      <c r="T11" s="171">
        <f t="shared" si="2"/>
        <v>317350</v>
      </c>
      <c r="U11" s="171">
        <f t="shared" si="2"/>
        <v>1000</v>
      </c>
    </row>
    <row r="12" spans="1:21" s="51" customFormat="1" ht="12.75" x14ac:dyDescent="0.2">
      <c r="A12" s="119"/>
      <c r="B12" s="119"/>
      <c r="C12" s="119"/>
      <c r="D12" s="131"/>
      <c r="E12" s="146" t="s">
        <v>136</v>
      </c>
      <c r="F12" s="119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s="51" customFormat="1" ht="25.5" x14ac:dyDescent="0.2">
      <c r="A13" s="119">
        <v>2111</v>
      </c>
      <c r="B13" s="119">
        <v>1</v>
      </c>
      <c r="C13" s="119">
        <v>1</v>
      </c>
      <c r="D13" s="131">
        <v>1</v>
      </c>
      <c r="E13" s="146" t="s">
        <v>137</v>
      </c>
      <c r="F13" s="119"/>
      <c r="G13" s="27">
        <f>H13+I13</f>
        <v>274032.19999999995</v>
      </c>
      <c r="H13" s="27">
        <f>H16+H17+H18+H19+H20+H21+H22+H23+H24+H25+H26+H27+H28+H29+H30+H31+H32</f>
        <v>270522.19999999995</v>
      </c>
      <c r="I13" s="27">
        <f>I16+I17+I18+I19+I20+I21+I22+I23+I24+I25+I26+I27+I28+I29+I30+I31+I32</f>
        <v>3510</v>
      </c>
      <c r="J13" s="27">
        <f t="shared" ref="J13" si="3">K13+L13</f>
        <v>271874.90000000002</v>
      </c>
      <c r="K13" s="27">
        <f t="shared" ref="K13:L13" si="4">K16+K17+K18+K19+K20+K21+K22+K23+K24+K25+K26+K27+K28+K29+K30+K31+K32</f>
        <v>269526.40000000002</v>
      </c>
      <c r="L13" s="27">
        <f t="shared" si="4"/>
        <v>2348.5</v>
      </c>
      <c r="M13" s="27">
        <f t="shared" ref="M13" si="5">N13+O13</f>
        <v>318350</v>
      </c>
      <c r="N13" s="27">
        <f t="shared" ref="N13:O13" si="6">N16+N17+N18+N19+N20+N21+N22+N23+N24+N25+N26+N27+N28+N29+N30+N31+N32</f>
        <v>317350</v>
      </c>
      <c r="O13" s="27">
        <f t="shared" si="6"/>
        <v>1000</v>
      </c>
      <c r="P13" s="27">
        <f t="shared" ref="P13" si="7">Q13+R13</f>
        <v>318350</v>
      </c>
      <c r="Q13" s="27">
        <f t="shared" ref="Q13:R13" si="8">Q16+Q17+Q18+Q19+Q20+Q21+Q22+Q23+Q24+Q25+Q26+Q27+Q28+Q29+Q30+Q31+Q32</f>
        <v>317350</v>
      </c>
      <c r="R13" s="27">
        <f t="shared" si="8"/>
        <v>1000</v>
      </c>
      <c r="S13" s="27">
        <f t="shared" ref="S13" si="9">T13+U13</f>
        <v>318350</v>
      </c>
      <c r="T13" s="27">
        <f t="shared" ref="T13:U13" si="10">T16+T17+T18+T19+T20+T21+T22+T23+T24+T25+T26+T27+T28+T29+T30+T31+T32</f>
        <v>317350</v>
      </c>
      <c r="U13" s="27">
        <f t="shared" si="10"/>
        <v>1000</v>
      </c>
    </row>
    <row r="14" spans="1:21" s="51" customFormat="1" ht="12.75" x14ac:dyDescent="0.2">
      <c r="A14" s="119"/>
      <c r="B14" s="119"/>
      <c r="C14" s="119"/>
      <c r="D14" s="131"/>
      <c r="E14" s="146" t="s">
        <v>12</v>
      </c>
      <c r="F14" s="119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s="51" customFormat="1" ht="12.75" x14ac:dyDescent="0.2">
      <c r="A15" s="119"/>
      <c r="B15" s="119"/>
      <c r="C15" s="119"/>
      <c r="D15" s="131"/>
      <c r="E15" s="55" t="s">
        <v>464</v>
      </c>
      <c r="F15" s="94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s="51" customFormat="1" ht="25.5" x14ac:dyDescent="0.2">
      <c r="A16" s="119"/>
      <c r="B16" s="119"/>
      <c r="C16" s="119"/>
      <c r="D16" s="131"/>
      <c r="E16" s="146" t="s">
        <v>216</v>
      </c>
      <c r="F16" s="119" t="s">
        <v>217</v>
      </c>
      <c r="G16" s="27">
        <f>H16</f>
        <v>180833.6</v>
      </c>
      <c r="H16" s="27">
        <v>180833.6</v>
      </c>
      <c r="I16" s="27"/>
      <c r="J16" s="27">
        <f t="shared" ref="J16" si="11">K16</f>
        <v>185299.5</v>
      </c>
      <c r="K16" s="27">
        <v>185299.5</v>
      </c>
      <c r="L16" s="27"/>
      <c r="M16" s="27">
        <f t="shared" ref="M16" si="12">N16</f>
        <v>247129.2</v>
      </c>
      <c r="N16" s="27">
        <v>247129.2</v>
      </c>
      <c r="O16" s="27"/>
      <c r="P16" s="27">
        <f t="shared" ref="P16" si="13">Q16</f>
        <v>247129.2</v>
      </c>
      <c r="Q16" s="27">
        <v>247129.2</v>
      </c>
      <c r="R16" s="27"/>
      <c r="S16" s="27">
        <f t="shared" ref="S16" si="14">T16</f>
        <v>247129.2</v>
      </c>
      <c r="T16" s="27">
        <v>247129.2</v>
      </c>
      <c r="U16" s="27"/>
    </row>
    <row r="17" spans="1:21" s="51" customFormat="1" ht="25.5" x14ac:dyDescent="0.2">
      <c r="A17" s="119"/>
      <c r="B17" s="119"/>
      <c r="C17" s="119"/>
      <c r="D17" s="131"/>
      <c r="E17" s="146" t="s">
        <v>218</v>
      </c>
      <c r="F17" s="119" t="s">
        <v>219</v>
      </c>
      <c r="G17" s="27">
        <f>H17+I17</f>
        <v>50397.9</v>
      </c>
      <c r="H17" s="27">
        <v>50397.9</v>
      </c>
      <c r="I17" s="27"/>
      <c r="J17" s="27">
        <f t="shared" ref="J17:J32" si="15">K17+L17</f>
        <v>47637</v>
      </c>
      <c r="K17" s="27">
        <v>47637</v>
      </c>
      <c r="L17" s="27"/>
      <c r="M17" s="27">
        <f t="shared" ref="M17:M32" si="16">N17+O17</f>
        <v>25000</v>
      </c>
      <c r="N17" s="27">
        <v>25000</v>
      </c>
      <c r="O17" s="27"/>
      <c r="P17" s="27">
        <f t="shared" ref="P17:P32" si="17">Q17+R17</f>
        <v>25000</v>
      </c>
      <c r="Q17" s="27">
        <v>25000</v>
      </c>
      <c r="R17" s="27"/>
      <c r="S17" s="27">
        <f t="shared" ref="S17:S32" si="18">T17+U17</f>
        <v>25000</v>
      </c>
      <c r="T17" s="27">
        <v>25000</v>
      </c>
      <c r="U17" s="27"/>
    </row>
    <row r="18" spans="1:21" s="51" customFormat="1" ht="12.75" x14ac:dyDescent="0.2">
      <c r="A18" s="119"/>
      <c r="B18" s="119"/>
      <c r="C18" s="119"/>
      <c r="D18" s="131"/>
      <c r="E18" s="146" t="s">
        <v>225</v>
      </c>
      <c r="F18" s="119" t="s">
        <v>226</v>
      </c>
      <c r="G18" s="27">
        <f t="shared" ref="G18:G32" si="19">H18+I18</f>
        <v>22715.200000000001</v>
      </c>
      <c r="H18" s="27">
        <v>22715.200000000001</v>
      </c>
      <c r="I18" s="27"/>
      <c r="J18" s="27">
        <f t="shared" si="15"/>
        <v>21169.5</v>
      </c>
      <c r="K18" s="27">
        <v>21169.5</v>
      </c>
      <c r="L18" s="27"/>
      <c r="M18" s="27">
        <f t="shared" si="16"/>
        <v>23100</v>
      </c>
      <c r="N18" s="27">
        <v>23100</v>
      </c>
      <c r="O18" s="27"/>
      <c r="P18" s="27">
        <f t="shared" si="17"/>
        <v>23100</v>
      </c>
      <c r="Q18" s="27">
        <v>23100</v>
      </c>
      <c r="R18" s="27"/>
      <c r="S18" s="27">
        <f t="shared" si="18"/>
        <v>23100</v>
      </c>
      <c r="T18" s="27">
        <v>23100</v>
      </c>
      <c r="U18" s="27"/>
    </row>
    <row r="19" spans="1:21" s="51" customFormat="1" ht="12.75" x14ac:dyDescent="0.2">
      <c r="A19" s="119"/>
      <c r="B19" s="119"/>
      <c r="C19" s="119"/>
      <c r="D19" s="131"/>
      <c r="E19" s="146" t="s">
        <v>227</v>
      </c>
      <c r="F19" s="119" t="s">
        <v>228</v>
      </c>
      <c r="G19" s="27">
        <f t="shared" si="19"/>
        <v>743.7</v>
      </c>
      <c r="H19" s="27">
        <v>743.7</v>
      </c>
      <c r="I19" s="27"/>
      <c r="J19" s="27">
        <f t="shared" si="15"/>
        <v>1125.5999999999999</v>
      </c>
      <c r="K19" s="27">
        <v>1125.5999999999999</v>
      </c>
      <c r="L19" s="27"/>
      <c r="M19" s="27">
        <f t="shared" si="16"/>
        <v>1320</v>
      </c>
      <c r="N19" s="27">
        <v>1320</v>
      </c>
      <c r="O19" s="27"/>
      <c r="P19" s="27">
        <f t="shared" si="17"/>
        <v>1320</v>
      </c>
      <c r="Q19" s="27">
        <v>1320</v>
      </c>
      <c r="R19" s="27"/>
      <c r="S19" s="27">
        <f t="shared" si="18"/>
        <v>1320</v>
      </c>
      <c r="T19" s="27">
        <v>1320</v>
      </c>
      <c r="U19" s="27"/>
    </row>
    <row r="20" spans="1:21" s="51" customFormat="1" ht="12.75" x14ac:dyDescent="0.2">
      <c r="A20" s="119"/>
      <c r="B20" s="119"/>
      <c r="C20" s="119"/>
      <c r="D20" s="131"/>
      <c r="E20" s="146" t="s">
        <v>229</v>
      </c>
      <c r="F20" s="119" t="s">
        <v>230</v>
      </c>
      <c r="G20" s="27">
        <f t="shared" si="19"/>
        <v>1693.3</v>
      </c>
      <c r="H20" s="27">
        <v>1693.3</v>
      </c>
      <c r="I20" s="27"/>
      <c r="J20" s="27">
        <f t="shared" si="15"/>
        <v>1394.7</v>
      </c>
      <c r="K20" s="27">
        <v>1394.7</v>
      </c>
      <c r="L20" s="27"/>
      <c r="M20" s="27">
        <f t="shared" si="16"/>
        <v>2200</v>
      </c>
      <c r="N20" s="27">
        <v>2200</v>
      </c>
      <c r="O20" s="27"/>
      <c r="P20" s="27">
        <f t="shared" si="17"/>
        <v>2200</v>
      </c>
      <c r="Q20" s="27">
        <v>2200</v>
      </c>
      <c r="R20" s="27"/>
      <c r="S20" s="27">
        <f t="shared" si="18"/>
        <v>2200</v>
      </c>
      <c r="T20" s="27">
        <v>2200</v>
      </c>
      <c r="U20" s="27"/>
    </row>
    <row r="21" spans="1:21" s="51" customFormat="1" ht="12.75" x14ac:dyDescent="0.2">
      <c r="A21" s="119"/>
      <c r="B21" s="119"/>
      <c r="C21" s="119"/>
      <c r="D21" s="131"/>
      <c r="E21" s="146" t="s">
        <v>231</v>
      </c>
      <c r="F21" s="119" t="s">
        <v>232</v>
      </c>
      <c r="G21" s="27">
        <f t="shared" si="19"/>
        <v>122</v>
      </c>
      <c r="H21" s="27">
        <v>122</v>
      </c>
      <c r="I21" s="27"/>
      <c r="J21" s="27">
        <f t="shared" si="15"/>
        <v>112</v>
      </c>
      <c r="K21" s="27">
        <v>112</v>
      </c>
      <c r="L21" s="27"/>
      <c r="M21" s="27">
        <f t="shared" si="16"/>
        <v>200</v>
      </c>
      <c r="N21" s="27">
        <v>200</v>
      </c>
      <c r="O21" s="27"/>
      <c r="P21" s="27">
        <f t="shared" si="17"/>
        <v>200</v>
      </c>
      <c r="Q21" s="27">
        <v>200</v>
      </c>
      <c r="R21" s="27"/>
      <c r="S21" s="27">
        <f t="shared" si="18"/>
        <v>200</v>
      </c>
      <c r="T21" s="27">
        <v>200</v>
      </c>
      <c r="U21" s="27"/>
    </row>
    <row r="22" spans="1:21" s="51" customFormat="1" ht="12.75" x14ac:dyDescent="0.2">
      <c r="A22" s="119"/>
      <c r="B22" s="119"/>
      <c r="C22" s="119"/>
      <c r="D22" s="131"/>
      <c r="E22" s="146" t="s">
        <v>237</v>
      </c>
      <c r="F22" s="119" t="s">
        <v>238</v>
      </c>
      <c r="G22" s="27">
        <f t="shared" si="19"/>
        <v>37.200000000000003</v>
      </c>
      <c r="H22" s="27">
        <v>37.200000000000003</v>
      </c>
      <c r="I22" s="27"/>
      <c r="J22" s="27">
        <f t="shared" si="15"/>
        <v>249.6</v>
      </c>
      <c r="K22" s="27">
        <v>249.6</v>
      </c>
      <c r="L22" s="27"/>
      <c r="M22" s="27">
        <f t="shared" si="16"/>
        <v>500</v>
      </c>
      <c r="N22" s="27">
        <v>500</v>
      </c>
      <c r="O22" s="27"/>
      <c r="P22" s="27">
        <f t="shared" si="17"/>
        <v>500</v>
      </c>
      <c r="Q22" s="27">
        <v>500</v>
      </c>
      <c r="R22" s="27"/>
      <c r="S22" s="27">
        <f t="shared" si="18"/>
        <v>500</v>
      </c>
      <c r="T22" s="27">
        <v>500</v>
      </c>
      <c r="U22" s="27"/>
    </row>
    <row r="23" spans="1:21" s="51" customFormat="1" ht="12.75" x14ac:dyDescent="0.2">
      <c r="A23" s="119"/>
      <c r="B23" s="119"/>
      <c r="C23" s="119"/>
      <c r="D23" s="131"/>
      <c r="E23" s="146" t="s">
        <v>249</v>
      </c>
      <c r="F23" s="119" t="s">
        <v>250</v>
      </c>
      <c r="G23" s="27">
        <f t="shared" si="19"/>
        <v>444</v>
      </c>
      <c r="H23" s="27">
        <v>444</v>
      </c>
      <c r="I23" s="27"/>
      <c r="J23" s="27">
        <f t="shared" si="15"/>
        <v>951.5</v>
      </c>
      <c r="K23" s="27">
        <v>951.5</v>
      </c>
      <c r="L23" s="27"/>
      <c r="M23" s="27">
        <f t="shared" si="16"/>
        <v>1104</v>
      </c>
      <c r="N23" s="27">
        <v>1104</v>
      </c>
      <c r="O23" s="27"/>
      <c r="P23" s="27">
        <f t="shared" si="17"/>
        <v>1104</v>
      </c>
      <c r="Q23" s="27">
        <v>1104</v>
      </c>
      <c r="R23" s="27"/>
      <c r="S23" s="27">
        <f t="shared" si="18"/>
        <v>1104</v>
      </c>
      <c r="T23" s="27">
        <v>1104</v>
      </c>
      <c r="U23" s="27"/>
    </row>
    <row r="24" spans="1:21" s="51" customFormat="1" ht="12.75" x14ac:dyDescent="0.2">
      <c r="A24" s="119"/>
      <c r="B24" s="119"/>
      <c r="C24" s="119"/>
      <c r="D24" s="131"/>
      <c r="E24" s="146" t="s">
        <v>259</v>
      </c>
      <c r="F24" s="119" t="s">
        <v>260</v>
      </c>
      <c r="G24" s="27">
        <f t="shared" si="19"/>
        <v>353</v>
      </c>
      <c r="H24" s="27">
        <v>353</v>
      </c>
      <c r="I24" s="27"/>
      <c r="J24" s="27">
        <f t="shared" si="15"/>
        <v>302</v>
      </c>
      <c r="K24" s="27">
        <v>302</v>
      </c>
      <c r="L24" s="27"/>
      <c r="M24" s="27">
        <f t="shared" si="16"/>
        <v>300</v>
      </c>
      <c r="N24" s="27">
        <v>300</v>
      </c>
      <c r="O24" s="27"/>
      <c r="P24" s="27">
        <f t="shared" si="17"/>
        <v>300</v>
      </c>
      <c r="Q24" s="27">
        <v>300</v>
      </c>
      <c r="R24" s="27"/>
      <c r="S24" s="27">
        <f t="shared" si="18"/>
        <v>300</v>
      </c>
      <c r="T24" s="27">
        <v>300</v>
      </c>
      <c r="U24" s="27"/>
    </row>
    <row r="25" spans="1:21" s="51" customFormat="1" ht="25.5" x14ac:dyDescent="0.2">
      <c r="A25" s="119"/>
      <c r="B25" s="119"/>
      <c r="C25" s="119"/>
      <c r="D25" s="131"/>
      <c r="E25" s="146" t="s">
        <v>264</v>
      </c>
      <c r="F25" s="119" t="s">
        <v>265</v>
      </c>
      <c r="G25" s="27">
        <f t="shared" si="19"/>
        <v>3502.9</v>
      </c>
      <c r="H25" s="27">
        <v>3502.9</v>
      </c>
      <c r="I25" s="27"/>
      <c r="J25" s="27">
        <f t="shared" si="15"/>
        <v>1960.4</v>
      </c>
      <c r="K25" s="27">
        <v>1960.4</v>
      </c>
      <c r="L25" s="27"/>
      <c r="M25" s="27">
        <f t="shared" si="16"/>
        <v>3700</v>
      </c>
      <c r="N25" s="27">
        <v>3700</v>
      </c>
      <c r="O25" s="27"/>
      <c r="P25" s="27">
        <f t="shared" si="17"/>
        <v>3700</v>
      </c>
      <c r="Q25" s="27">
        <v>3700</v>
      </c>
      <c r="R25" s="27"/>
      <c r="S25" s="27">
        <f t="shared" si="18"/>
        <v>3700</v>
      </c>
      <c r="T25" s="27">
        <v>3700</v>
      </c>
      <c r="U25" s="27"/>
    </row>
    <row r="26" spans="1:21" s="51" customFormat="1" ht="12.75" x14ac:dyDescent="0.2">
      <c r="A26" s="119"/>
      <c r="B26" s="119"/>
      <c r="C26" s="119"/>
      <c r="D26" s="131"/>
      <c r="E26" s="146" t="s">
        <v>267</v>
      </c>
      <c r="F26" s="119" t="s">
        <v>268</v>
      </c>
      <c r="G26" s="27">
        <f t="shared" si="19"/>
        <v>840.8</v>
      </c>
      <c r="H26" s="27">
        <v>840.8</v>
      </c>
      <c r="I26" s="27"/>
      <c r="J26" s="27">
        <f t="shared" si="15"/>
        <v>858.9</v>
      </c>
      <c r="K26" s="27">
        <v>858.9</v>
      </c>
      <c r="L26" s="27"/>
      <c r="M26" s="27">
        <f t="shared" si="16"/>
        <v>1000</v>
      </c>
      <c r="N26" s="27">
        <v>1000</v>
      </c>
      <c r="O26" s="27"/>
      <c r="P26" s="27">
        <f t="shared" si="17"/>
        <v>1000</v>
      </c>
      <c r="Q26" s="27">
        <v>1000</v>
      </c>
      <c r="R26" s="27"/>
      <c r="S26" s="27">
        <f t="shared" si="18"/>
        <v>1000</v>
      </c>
      <c r="T26" s="27">
        <v>1000</v>
      </c>
      <c r="U26" s="27"/>
    </row>
    <row r="27" spans="1:21" s="51" customFormat="1" ht="12.75" x14ac:dyDescent="0.2">
      <c r="A27" s="119"/>
      <c r="B27" s="119"/>
      <c r="C27" s="119"/>
      <c r="D27" s="131"/>
      <c r="E27" s="146" t="s">
        <v>271</v>
      </c>
      <c r="F27" s="119" t="s">
        <v>272</v>
      </c>
      <c r="G27" s="27">
        <f t="shared" si="19"/>
        <v>7557.9</v>
      </c>
      <c r="H27" s="27">
        <v>7557.9</v>
      </c>
      <c r="I27" s="27"/>
      <c r="J27" s="27">
        <f t="shared" si="15"/>
        <v>7295.1</v>
      </c>
      <c r="K27" s="27">
        <v>7295.1</v>
      </c>
      <c r="L27" s="27"/>
      <c r="M27" s="27">
        <f t="shared" si="16"/>
        <v>10080</v>
      </c>
      <c r="N27" s="27">
        <v>10080</v>
      </c>
      <c r="O27" s="27"/>
      <c r="P27" s="27">
        <f t="shared" si="17"/>
        <v>10080</v>
      </c>
      <c r="Q27" s="27">
        <v>10080</v>
      </c>
      <c r="R27" s="27"/>
      <c r="S27" s="27">
        <f t="shared" si="18"/>
        <v>10080</v>
      </c>
      <c r="T27" s="27">
        <v>10080</v>
      </c>
      <c r="U27" s="27"/>
    </row>
    <row r="28" spans="1:21" s="51" customFormat="1" ht="12.75" x14ac:dyDescent="0.2">
      <c r="A28" s="119"/>
      <c r="B28" s="119"/>
      <c r="C28" s="119"/>
      <c r="D28" s="131"/>
      <c r="E28" s="146" t="s">
        <v>275</v>
      </c>
      <c r="F28" s="119" t="s">
        <v>276</v>
      </c>
      <c r="G28" s="27">
        <f t="shared" si="19"/>
        <v>533.79999999999995</v>
      </c>
      <c r="H28" s="27">
        <v>533.79999999999995</v>
      </c>
      <c r="I28" s="27"/>
      <c r="J28" s="27">
        <f t="shared" si="15"/>
        <v>679.8</v>
      </c>
      <c r="K28" s="27">
        <v>679.8</v>
      </c>
      <c r="L28" s="27"/>
      <c r="M28" s="27">
        <f t="shared" si="16"/>
        <v>1000</v>
      </c>
      <c r="N28" s="27">
        <v>1000</v>
      </c>
      <c r="O28" s="27"/>
      <c r="P28" s="27">
        <f t="shared" si="17"/>
        <v>1000</v>
      </c>
      <c r="Q28" s="27">
        <v>1000</v>
      </c>
      <c r="R28" s="27"/>
      <c r="S28" s="27">
        <f t="shared" si="18"/>
        <v>1000</v>
      </c>
      <c r="T28" s="27">
        <v>1000</v>
      </c>
      <c r="U28" s="27"/>
    </row>
    <row r="29" spans="1:21" s="51" customFormat="1" ht="12.75" x14ac:dyDescent="0.2">
      <c r="A29" s="119"/>
      <c r="B29" s="119"/>
      <c r="C29" s="119"/>
      <c r="D29" s="131"/>
      <c r="E29" s="146" t="s">
        <v>625</v>
      </c>
      <c r="F29" s="119">
        <v>4721</v>
      </c>
      <c r="G29" s="27">
        <f t="shared" si="19"/>
        <v>244.8</v>
      </c>
      <c r="H29" s="27">
        <v>244.8</v>
      </c>
      <c r="I29" s="27"/>
      <c r="J29" s="27">
        <f t="shared" si="15"/>
        <v>224.4</v>
      </c>
      <c r="K29" s="27">
        <v>224.4</v>
      </c>
      <c r="L29" s="27"/>
      <c r="M29" s="27">
        <f t="shared" si="16"/>
        <v>244.8</v>
      </c>
      <c r="N29" s="27">
        <v>244.8</v>
      </c>
      <c r="O29" s="27"/>
      <c r="P29" s="27">
        <f t="shared" si="17"/>
        <v>244.8</v>
      </c>
      <c r="Q29" s="27">
        <v>244.8</v>
      </c>
      <c r="R29" s="27"/>
      <c r="S29" s="27">
        <f t="shared" si="18"/>
        <v>244.8</v>
      </c>
      <c r="T29" s="27">
        <v>244.8</v>
      </c>
      <c r="U29" s="27"/>
    </row>
    <row r="30" spans="1:21" s="51" customFormat="1" ht="12.75" x14ac:dyDescent="0.2">
      <c r="A30" s="119"/>
      <c r="B30" s="119"/>
      <c r="C30" s="119"/>
      <c r="D30" s="131"/>
      <c r="E30" s="146" t="s">
        <v>625</v>
      </c>
      <c r="F30" s="119">
        <v>4729</v>
      </c>
      <c r="G30" s="27">
        <f t="shared" si="19"/>
        <v>385</v>
      </c>
      <c r="H30" s="27">
        <v>385</v>
      </c>
      <c r="I30" s="27"/>
      <c r="J30" s="27">
        <f t="shared" si="15"/>
        <v>190</v>
      </c>
      <c r="K30" s="27">
        <v>190</v>
      </c>
      <c r="L30" s="27"/>
      <c r="M30" s="27">
        <f t="shared" si="16"/>
        <v>300</v>
      </c>
      <c r="N30" s="27">
        <v>300</v>
      </c>
      <c r="O30" s="27"/>
      <c r="P30" s="27">
        <f t="shared" si="17"/>
        <v>300</v>
      </c>
      <c r="Q30" s="27">
        <v>300</v>
      </c>
      <c r="R30" s="27"/>
      <c r="S30" s="27">
        <f t="shared" si="18"/>
        <v>300</v>
      </c>
      <c r="T30" s="27">
        <v>300</v>
      </c>
      <c r="U30" s="27"/>
    </row>
    <row r="31" spans="1:21" s="51" customFormat="1" ht="12.75" x14ac:dyDescent="0.2">
      <c r="A31" s="119"/>
      <c r="B31" s="119"/>
      <c r="C31" s="119"/>
      <c r="D31" s="131"/>
      <c r="E31" s="146" t="s">
        <v>351</v>
      </c>
      <c r="F31" s="119" t="s">
        <v>352</v>
      </c>
      <c r="G31" s="27">
        <f t="shared" si="19"/>
        <v>117.1</v>
      </c>
      <c r="H31" s="27">
        <v>117.1</v>
      </c>
      <c r="I31" s="27"/>
      <c r="J31" s="27">
        <f t="shared" si="15"/>
        <v>76.400000000000006</v>
      </c>
      <c r="K31" s="27">
        <v>76.400000000000006</v>
      </c>
      <c r="L31" s="27"/>
      <c r="M31" s="27">
        <f t="shared" si="16"/>
        <v>172</v>
      </c>
      <c r="N31" s="27">
        <v>172</v>
      </c>
      <c r="O31" s="27"/>
      <c r="P31" s="27">
        <f t="shared" si="17"/>
        <v>172</v>
      </c>
      <c r="Q31" s="27">
        <v>172</v>
      </c>
      <c r="R31" s="27"/>
      <c r="S31" s="27">
        <f t="shared" si="18"/>
        <v>172</v>
      </c>
      <c r="T31" s="27">
        <v>172</v>
      </c>
      <c r="U31" s="27"/>
    </row>
    <row r="32" spans="1:21" s="51" customFormat="1" ht="12.75" x14ac:dyDescent="0.2">
      <c r="A32" s="119"/>
      <c r="B32" s="119"/>
      <c r="C32" s="119"/>
      <c r="D32" s="131"/>
      <c r="E32" s="146" t="s">
        <v>383</v>
      </c>
      <c r="F32" s="119" t="s">
        <v>384</v>
      </c>
      <c r="G32" s="27">
        <f t="shared" si="19"/>
        <v>3510</v>
      </c>
      <c r="H32" s="27">
        <v>0</v>
      </c>
      <c r="I32" s="27">
        <v>3510</v>
      </c>
      <c r="J32" s="27">
        <f t="shared" si="15"/>
        <v>2348.5</v>
      </c>
      <c r="K32" s="27"/>
      <c r="L32" s="27">
        <v>2348.5</v>
      </c>
      <c r="M32" s="27">
        <f t="shared" si="16"/>
        <v>1000</v>
      </c>
      <c r="N32" s="27"/>
      <c r="O32" s="27">
        <v>1000</v>
      </c>
      <c r="P32" s="27">
        <f t="shared" si="17"/>
        <v>1000</v>
      </c>
      <c r="Q32" s="27"/>
      <c r="R32" s="27">
        <v>1000</v>
      </c>
      <c r="S32" s="27">
        <f t="shared" si="18"/>
        <v>1000</v>
      </c>
      <c r="T32" s="27"/>
      <c r="U32" s="27">
        <v>1000</v>
      </c>
    </row>
    <row r="33" spans="1:21" s="51" customFormat="1" ht="12.75" hidden="1" customHeight="1" x14ac:dyDescent="0.2">
      <c r="A33" s="119"/>
      <c r="B33" s="119"/>
      <c r="C33" s="119"/>
      <c r="D33" s="131"/>
      <c r="E33" s="146" t="s">
        <v>385</v>
      </c>
      <c r="F33" s="119" t="s">
        <v>386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s="51" customFormat="1" ht="12.75" hidden="1" customHeight="1" x14ac:dyDescent="0.2">
      <c r="A34" s="119"/>
      <c r="B34" s="119"/>
      <c r="C34" s="119"/>
      <c r="D34" s="131"/>
      <c r="E34" s="146" t="s">
        <v>390</v>
      </c>
      <c r="F34" s="119" t="s">
        <v>391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s="51" customFormat="1" ht="25.5" hidden="1" customHeight="1" x14ac:dyDescent="0.2">
      <c r="A35" s="119"/>
      <c r="B35" s="119"/>
      <c r="C35" s="119"/>
      <c r="D35" s="131"/>
      <c r="E35" s="55" t="s">
        <v>466</v>
      </c>
      <c r="F35" s="94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s="51" customFormat="1" ht="25.5" hidden="1" customHeight="1" x14ac:dyDescent="0.2">
      <c r="A36" s="119"/>
      <c r="B36" s="119"/>
      <c r="C36" s="119"/>
      <c r="D36" s="131"/>
      <c r="E36" s="146" t="s">
        <v>262</v>
      </c>
      <c r="F36" s="119" t="s">
        <v>263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s="51" customFormat="1" ht="12.75" hidden="1" customHeight="1" x14ac:dyDescent="0.2">
      <c r="A37" s="119"/>
      <c r="B37" s="119"/>
      <c r="C37" s="119"/>
      <c r="D37" s="131"/>
      <c r="E37" s="146" t="s">
        <v>375</v>
      </c>
      <c r="F37" s="119" t="s">
        <v>376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s="51" customFormat="1" ht="25.5" hidden="1" customHeight="1" x14ac:dyDescent="0.2">
      <c r="A38" s="119"/>
      <c r="B38" s="119"/>
      <c r="C38" s="119"/>
      <c r="D38" s="131"/>
      <c r="E38" s="146" t="s">
        <v>377</v>
      </c>
      <c r="F38" s="119" t="s">
        <v>378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s="51" customFormat="1" ht="12.75" hidden="1" customHeight="1" x14ac:dyDescent="0.2">
      <c r="A39" s="119">
        <v>2113</v>
      </c>
      <c r="B39" s="119">
        <v>1</v>
      </c>
      <c r="C39" s="119">
        <v>1</v>
      </c>
      <c r="D39" s="131">
        <v>3</v>
      </c>
      <c r="E39" s="146" t="s">
        <v>139</v>
      </c>
      <c r="F39" s="119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s="51" customFormat="1" ht="12.75" hidden="1" customHeight="1" x14ac:dyDescent="0.2">
      <c r="A40" s="119"/>
      <c r="B40" s="119"/>
      <c r="C40" s="119"/>
      <c r="D40" s="131"/>
      <c r="E40" s="146" t="s">
        <v>12</v>
      </c>
      <c r="F40" s="119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s="51" customFormat="1" ht="38.25" hidden="1" customHeight="1" x14ac:dyDescent="0.2">
      <c r="A41" s="119"/>
      <c r="B41" s="119"/>
      <c r="C41" s="119"/>
      <c r="D41" s="131"/>
      <c r="E41" s="55" t="s">
        <v>467</v>
      </c>
      <c r="F41" s="94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s="51" customFormat="1" ht="12.75" hidden="1" customHeight="1" x14ac:dyDescent="0.2">
      <c r="A42" s="119"/>
      <c r="B42" s="119"/>
      <c r="C42" s="119"/>
      <c r="D42" s="131"/>
      <c r="E42" s="146" t="s">
        <v>256</v>
      </c>
      <c r="F42" s="119" t="s">
        <v>257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s="51" customFormat="1" ht="12.75" hidden="1" customHeight="1" x14ac:dyDescent="0.2">
      <c r="A43" s="119">
        <v>2130</v>
      </c>
      <c r="B43" s="119">
        <v>1</v>
      </c>
      <c r="C43" s="119">
        <v>3</v>
      </c>
      <c r="D43" s="131">
        <v>0</v>
      </c>
      <c r="E43" s="55" t="s">
        <v>140</v>
      </c>
      <c r="F43" s="93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</row>
    <row r="44" spans="1:21" s="51" customFormat="1" ht="12.75" hidden="1" customHeight="1" x14ac:dyDescent="0.2">
      <c r="A44" s="119"/>
      <c r="B44" s="119"/>
      <c r="C44" s="119"/>
      <c r="D44" s="131"/>
      <c r="E44" s="146" t="s">
        <v>136</v>
      </c>
      <c r="F44" s="119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s="51" customFormat="1" ht="25.5" hidden="1" customHeight="1" x14ac:dyDescent="0.2">
      <c r="A45" s="119">
        <v>2131</v>
      </c>
      <c r="B45" s="119">
        <v>1</v>
      </c>
      <c r="C45" s="119">
        <v>3</v>
      </c>
      <c r="D45" s="131">
        <v>1</v>
      </c>
      <c r="E45" s="146" t="s">
        <v>141</v>
      </c>
      <c r="F45" s="119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s="51" customFormat="1" ht="12.75" hidden="1" customHeight="1" x14ac:dyDescent="0.2">
      <c r="A46" s="119"/>
      <c r="B46" s="119"/>
      <c r="C46" s="119"/>
      <c r="D46" s="131"/>
      <c r="E46" s="146" t="s">
        <v>12</v>
      </c>
      <c r="F46" s="119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s="51" customFormat="1" ht="51" hidden="1" customHeight="1" x14ac:dyDescent="0.2">
      <c r="A47" s="119"/>
      <c r="B47" s="119"/>
      <c r="C47" s="119"/>
      <c r="D47" s="131"/>
      <c r="E47" s="55" t="s">
        <v>468</v>
      </c>
      <c r="F47" s="94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s="51" customFormat="1" ht="25.5" hidden="1" customHeight="1" x14ac:dyDescent="0.2">
      <c r="A48" s="119"/>
      <c r="B48" s="119"/>
      <c r="C48" s="119"/>
      <c r="D48" s="131"/>
      <c r="E48" s="146" t="s">
        <v>216</v>
      </c>
      <c r="F48" s="119" t="s">
        <v>217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s="51" customFormat="1" ht="12.75" hidden="1" customHeight="1" x14ac:dyDescent="0.2">
      <c r="A49" s="119"/>
      <c r="B49" s="119"/>
      <c r="C49" s="119"/>
      <c r="D49" s="131"/>
      <c r="E49" s="146" t="s">
        <v>362</v>
      </c>
      <c r="F49" s="119" t="s">
        <v>363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s="51" customFormat="1" ht="38.25" hidden="1" customHeight="1" x14ac:dyDescent="0.2">
      <c r="A50" s="119">
        <v>2150</v>
      </c>
      <c r="B50" s="119">
        <v>1</v>
      </c>
      <c r="C50" s="119">
        <v>5</v>
      </c>
      <c r="D50" s="131">
        <v>0</v>
      </c>
      <c r="E50" s="55" t="s">
        <v>142</v>
      </c>
      <c r="F50" s="93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1:21" s="51" customFormat="1" ht="12.75" hidden="1" customHeight="1" x14ac:dyDescent="0.2">
      <c r="A51" s="119"/>
      <c r="B51" s="119"/>
      <c r="C51" s="119"/>
      <c r="D51" s="131"/>
      <c r="E51" s="146" t="s">
        <v>136</v>
      </c>
      <c r="F51" s="119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s="51" customFormat="1" ht="38.25" hidden="1" customHeight="1" x14ac:dyDescent="0.2">
      <c r="A52" s="119">
        <v>2151</v>
      </c>
      <c r="B52" s="119">
        <v>1</v>
      </c>
      <c r="C52" s="119">
        <v>5</v>
      </c>
      <c r="D52" s="131">
        <v>1</v>
      </c>
      <c r="E52" s="146" t="s">
        <v>142</v>
      </c>
      <c r="F52" s="119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s="51" customFormat="1" ht="12.75" hidden="1" customHeight="1" x14ac:dyDescent="0.2">
      <c r="A53" s="119"/>
      <c r="B53" s="119"/>
      <c r="C53" s="119"/>
      <c r="D53" s="131"/>
      <c r="E53" s="146" t="s">
        <v>12</v>
      </c>
      <c r="F53" s="119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s="51" customFormat="1" ht="12.75" hidden="1" customHeight="1" x14ac:dyDescent="0.2">
      <c r="A54" s="119"/>
      <c r="B54" s="119"/>
      <c r="C54" s="119"/>
      <c r="D54" s="131"/>
      <c r="E54" s="55" t="s">
        <v>469</v>
      </c>
      <c r="F54" s="94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s="51" customFormat="1" ht="12.75" hidden="1" customHeight="1" x14ac:dyDescent="0.2">
      <c r="A55" s="119"/>
      <c r="B55" s="119"/>
      <c r="C55" s="119"/>
      <c r="D55" s="131"/>
      <c r="E55" s="146" t="s">
        <v>470</v>
      </c>
      <c r="F55" s="119" t="s">
        <v>393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s="51" customFormat="1" ht="12.75" customHeight="1" x14ac:dyDescent="0.2">
      <c r="A56" s="169"/>
      <c r="B56" s="169">
        <v>1</v>
      </c>
      <c r="C56" s="169">
        <v>3</v>
      </c>
      <c r="D56" s="170">
        <v>3</v>
      </c>
      <c r="E56" s="55" t="s">
        <v>631</v>
      </c>
      <c r="F56" s="169"/>
      <c r="G56" s="27">
        <f>G57+G58+G59+G60+G61+G62+G63</f>
        <v>5680.78</v>
      </c>
      <c r="H56" s="27">
        <f t="shared" ref="H56:U56" si="20">H57+H58+H59+H60+H61+H62+H63</f>
        <v>5680.78</v>
      </c>
      <c r="I56" s="27">
        <f t="shared" si="20"/>
        <v>0</v>
      </c>
      <c r="J56" s="27">
        <f t="shared" si="20"/>
        <v>277.2</v>
      </c>
      <c r="K56" s="27">
        <f t="shared" si="20"/>
        <v>277.2</v>
      </c>
      <c r="L56" s="27">
        <f t="shared" si="20"/>
        <v>0</v>
      </c>
      <c r="M56" s="27">
        <f t="shared" si="20"/>
        <v>0</v>
      </c>
      <c r="N56" s="27">
        <f t="shared" si="20"/>
        <v>0</v>
      </c>
      <c r="O56" s="27">
        <f t="shared" si="20"/>
        <v>0</v>
      </c>
      <c r="P56" s="27">
        <f t="shared" si="20"/>
        <v>0</v>
      </c>
      <c r="Q56" s="27">
        <f t="shared" si="20"/>
        <v>0</v>
      </c>
      <c r="R56" s="27">
        <f t="shared" si="20"/>
        <v>0</v>
      </c>
      <c r="S56" s="27">
        <f t="shared" si="20"/>
        <v>0</v>
      </c>
      <c r="T56" s="27">
        <f t="shared" si="20"/>
        <v>0</v>
      </c>
      <c r="U56" s="27">
        <f t="shared" si="20"/>
        <v>0</v>
      </c>
    </row>
    <row r="57" spans="1:21" s="51" customFormat="1" ht="12.75" customHeight="1" x14ac:dyDescent="0.2">
      <c r="A57" s="169"/>
      <c r="B57" s="169"/>
      <c r="C57" s="169"/>
      <c r="D57" s="170"/>
      <c r="E57" s="146" t="s">
        <v>216</v>
      </c>
      <c r="F57" s="169">
        <v>4111</v>
      </c>
      <c r="G57" s="27">
        <f>H57+I57</f>
        <v>5098.3</v>
      </c>
      <c r="H57" s="27">
        <v>5098.3</v>
      </c>
      <c r="I57" s="27"/>
      <c r="J57" s="27">
        <f>K57+L57</f>
        <v>0</v>
      </c>
      <c r="K57" s="27"/>
      <c r="L57" s="27"/>
      <c r="M57" s="27">
        <f>N57+O57</f>
        <v>0</v>
      </c>
      <c r="N57" s="27"/>
      <c r="O57" s="27"/>
      <c r="P57" s="27">
        <f>Q57+R57</f>
        <v>0</v>
      </c>
      <c r="Q57" s="27"/>
      <c r="R57" s="27"/>
      <c r="S57" s="27">
        <f>T57+U57</f>
        <v>0</v>
      </c>
      <c r="T57" s="27"/>
      <c r="U57" s="27"/>
    </row>
    <row r="58" spans="1:21" s="51" customFormat="1" ht="12.75" customHeight="1" x14ac:dyDescent="0.2">
      <c r="A58" s="169"/>
      <c r="B58" s="169"/>
      <c r="C58" s="169"/>
      <c r="D58" s="170"/>
      <c r="E58" s="146" t="s">
        <v>225</v>
      </c>
      <c r="F58" s="169">
        <v>4212</v>
      </c>
      <c r="G58" s="27">
        <f t="shared" ref="G58:G59" si="21">H58+I58</f>
        <v>127.6</v>
      </c>
      <c r="H58" s="27">
        <v>127.6</v>
      </c>
      <c r="I58" s="27"/>
      <c r="J58" s="27">
        <f t="shared" ref="J58:J59" si="22">K58+L58</f>
        <v>0</v>
      </c>
      <c r="K58" s="27"/>
      <c r="L58" s="27"/>
      <c r="M58" s="27">
        <f t="shared" ref="M58:M59" si="23">N58+O58</f>
        <v>0</v>
      </c>
      <c r="N58" s="27"/>
      <c r="O58" s="27"/>
      <c r="P58" s="27"/>
      <c r="Q58" s="27"/>
      <c r="R58" s="27"/>
      <c r="S58" s="27"/>
      <c r="T58" s="27"/>
      <c r="U58" s="27"/>
    </row>
    <row r="59" spans="1:21" s="51" customFormat="1" ht="12.75" customHeight="1" x14ac:dyDescent="0.2">
      <c r="A59" s="169"/>
      <c r="B59" s="169"/>
      <c r="C59" s="169"/>
      <c r="D59" s="170"/>
      <c r="E59" s="146" t="s">
        <v>227</v>
      </c>
      <c r="F59" s="169" t="s">
        <v>228</v>
      </c>
      <c r="G59" s="27">
        <f t="shared" si="21"/>
        <v>4.62</v>
      </c>
      <c r="H59" s="27">
        <v>4.62</v>
      </c>
      <c r="I59" s="27"/>
      <c r="J59" s="27">
        <f t="shared" si="22"/>
        <v>0</v>
      </c>
      <c r="K59" s="27"/>
      <c r="L59" s="27"/>
      <c r="M59" s="27">
        <f t="shared" si="23"/>
        <v>0</v>
      </c>
      <c r="N59" s="27"/>
      <c r="O59" s="27"/>
      <c r="P59" s="27">
        <f t="shared" ref="P59:P63" si="24">Q59+R59</f>
        <v>0</v>
      </c>
      <c r="Q59" s="27"/>
      <c r="R59" s="27"/>
      <c r="S59" s="27">
        <f t="shared" ref="S59:S63" si="25">T59+U59</f>
        <v>0</v>
      </c>
      <c r="T59" s="27"/>
      <c r="U59" s="27"/>
    </row>
    <row r="60" spans="1:21" s="51" customFormat="1" ht="12.75" customHeight="1" x14ac:dyDescent="0.2">
      <c r="A60" s="169"/>
      <c r="B60" s="169"/>
      <c r="C60" s="169"/>
      <c r="D60" s="170"/>
      <c r="E60" s="146" t="s">
        <v>229</v>
      </c>
      <c r="F60" s="169" t="s">
        <v>230</v>
      </c>
      <c r="G60" s="27">
        <f t="shared" ref="G60:G63" si="26">H60+I60</f>
        <v>100</v>
      </c>
      <c r="H60" s="27">
        <v>100</v>
      </c>
      <c r="I60" s="27"/>
      <c r="J60" s="27">
        <f t="shared" ref="J60:J63" si="27">K60+L60</f>
        <v>0</v>
      </c>
      <c r="K60" s="27"/>
      <c r="L60" s="27"/>
      <c r="M60" s="27">
        <f t="shared" ref="M60:M63" si="28">N60+O60</f>
        <v>0</v>
      </c>
      <c r="N60" s="27"/>
      <c r="O60" s="27"/>
      <c r="P60" s="27">
        <f t="shared" si="24"/>
        <v>0</v>
      </c>
      <c r="Q60" s="27"/>
      <c r="R60" s="27"/>
      <c r="S60" s="27">
        <f t="shared" si="25"/>
        <v>0</v>
      </c>
      <c r="T60" s="27"/>
      <c r="U60" s="27"/>
    </row>
    <row r="61" spans="1:21" s="51" customFormat="1" ht="12.75" customHeight="1" x14ac:dyDescent="0.2">
      <c r="A61" s="169"/>
      <c r="B61" s="169"/>
      <c r="C61" s="169"/>
      <c r="D61" s="170"/>
      <c r="E61" s="146" t="s">
        <v>632</v>
      </c>
      <c r="F61" s="169">
        <v>4232</v>
      </c>
      <c r="G61" s="27">
        <f t="shared" si="26"/>
        <v>302.39999999999998</v>
      </c>
      <c r="H61" s="27">
        <v>302.39999999999998</v>
      </c>
      <c r="I61" s="27"/>
      <c r="J61" s="27">
        <f t="shared" si="27"/>
        <v>277.2</v>
      </c>
      <c r="K61" s="27">
        <v>277.2</v>
      </c>
      <c r="L61" s="27"/>
      <c r="M61" s="27">
        <f t="shared" si="28"/>
        <v>0</v>
      </c>
      <c r="N61" s="27"/>
      <c r="O61" s="27"/>
      <c r="P61" s="27">
        <f t="shared" si="24"/>
        <v>0</v>
      </c>
      <c r="Q61" s="27"/>
      <c r="R61" s="27"/>
      <c r="S61" s="27">
        <f t="shared" si="25"/>
        <v>0</v>
      </c>
      <c r="T61" s="27"/>
      <c r="U61" s="27"/>
    </row>
    <row r="62" spans="1:21" s="51" customFormat="1" ht="12.75" customHeight="1" x14ac:dyDescent="0.2">
      <c r="A62" s="169"/>
      <c r="B62" s="169"/>
      <c r="C62" s="169"/>
      <c r="D62" s="170"/>
      <c r="E62" s="146" t="s">
        <v>259</v>
      </c>
      <c r="F62" s="169" t="s">
        <v>260</v>
      </c>
      <c r="G62" s="27">
        <f t="shared" si="26"/>
        <v>12.86</v>
      </c>
      <c r="H62" s="27">
        <v>12.86</v>
      </c>
      <c r="I62" s="27"/>
      <c r="J62" s="27">
        <f t="shared" si="27"/>
        <v>0</v>
      </c>
      <c r="K62" s="27"/>
      <c r="L62" s="27"/>
      <c r="M62" s="27">
        <f t="shared" si="28"/>
        <v>0</v>
      </c>
      <c r="N62" s="27"/>
      <c r="O62" s="27"/>
      <c r="P62" s="27">
        <f t="shared" si="24"/>
        <v>0</v>
      </c>
      <c r="Q62" s="27"/>
      <c r="R62" s="27"/>
      <c r="S62" s="27">
        <f t="shared" si="25"/>
        <v>0</v>
      </c>
      <c r="T62" s="27"/>
      <c r="U62" s="27"/>
    </row>
    <row r="63" spans="1:21" s="51" customFormat="1" ht="12.75" customHeight="1" x14ac:dyDescent="0.2">
      <c r="A63" s="169"/>
      <c r="B63" s="169"/>
      <c r="C63" s="169"/>
      <c r="D63" s="170"/>
      <c r="E63" s="146" t="s">
        <v>264</v>
      </c>
      <c r="F63" s="169" t="s">
        <v>265</v>
      </c>
      <c r="G63" s="27">
        <f t="shared" si="26"/>
        <v>35</v>
      </c>
      <c r="H63" s="27">
        <v>35</v>
      </c>
      <c r="I63" s="27"/>
      <c r="J63" s="27">
        <f t="shared" si="27"/>
        <v>0</v>
      </c>
      <c r="K63" s="27"/>
      <c r="L63" s="27"/>
      <c r="M63" s="27">
        <f t="shared" si="28"/>
        <v>0</v>
      </c>
      <c r="N63" s="27"/>
      <c r="O63" s="27"/>
      <c r="P63" s="27">
        <f t="shared" si="24"/>
        <v>0</v>
      </c>
      <c r="Q63" s="27"/>
      <c r="R63" s="27"/>
      <c r="S63" s="27">
        <f t="shared" si="25"/>
        <v>0</v>
      </c>
      <c r="T63" s="27"/>
      <c r="U63" s="27"/>
    </row>
    <row r="64" spans="1:21" s="51" customFormat="1" ht="25.5" x14ac:dyDescent="0.2">
      <c r="A64" s="119">
        <v>2160</v>
      </c>
      <c r="B64" s="119">
        <v>1</v>
      </c>
      <c r="C64" s="119">
        <v>6</v>
      </c>
      <c r="D64" s="131">
        <v>0</v>
      </c>
      <c r="E64" s="55" t="s">
        <v>143</v>
      </c>
      <c r="F64" s="93"/>
      <c r="G64" s="171">
        <f>G66</f>
        <v>130924.4</v>
      </c>
      <c r="H64" s="171">
        <f>H66</f>
        <v>113093.2</v>
      </c>
      <c r="I64" s="171"/>
      <c r="J64" s="171">
        <f t="shared" ref="J64:K64" si="29">J66</f>
        <v>126066.3</v>
      </c>
      <c r="K64" s="171">
        <f t="shared" si="29"/>
        <v>99366.3</v>
      </c>
      <c r="L64" s="171"/>
      <c r="M64" s="171">
        <f t="shared" ref="M64:N64" si="30">M66</f>
        <v>121160</v>
      </c>
      <c r="N64" s="171">
        <f t="shared" si="30"/>
        <v>113160</v>
      </c>
      <c r="O64" s="171">
        <f>O66</f>
        <v>8000</v>
      </c>
      <c r="P64" s="171">
        <f t="shared" ref="P64:Q64" si="31">P66</f>
        <v>119160</v>
      </c>
      <c r="Q64" s="171">
        <f t="shared" si="31"/>
        <v>113160</v>
      </c>
      <c r="R64" s="171"/>
      <c r="S64" s="171">
        <f t="shared" ref="S64:T64" si="32">S66</f>
        <v>119160</v>
      </c>
      <c r="T64" s="171">
        <f t="shared" si="32"/>
        <v>113160</v>
      </c>
      <c r="U64" s="171"/>
    </row>
    <row r="65" spans="1:21" s="51" customFormat="1" ht="12.75" x14ac:dyDescent="0.2">
      <c r="A65" s="119"/>
      <c r="B65" s="119"/>
      <c r="C65" s="119"/>
      <c r="D65" s="131"/>
      <c r="E65" s="146" t="s">
        <v>136</v>
      </c>
      <c r="F65" s="119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s="51" customFormat="1" ht="25.5" x14ac:dyDescent="0.2">
      <c r="A66" s="119">
        <v>2161</v>
      </c>
      <c r="B66" s="119">
        <v>1</v>
      </c>
      <c r="C66" s="119">
        <v>6</v>
      </c>
      <c r="D66" s="131">
        <v>1</v>
      </c>
      <c r="E66" s="146" t="s">
        <v>143</v>
      </c>
      <c r="F66" s="119"/>
      <c r="G66" s="27">
        <f>H66+I66</f>
        <v>130924.4</v>
      </c>
      <c r="H66" s="27">
        <f>H68+H69+H70+H71+H72+H73+H74+H75</f>
        <v>113093.2</v>
      </c>
      <c r="I66" s="27">
        <f>I68+I69+I70+I71+I72+I73+I74+I75+I76+I78+I77</f>
        <v>17831.2</v>
      </c>
      <c r="J66" s="27">
        <f t="shared" ref="J66" si="33">K66+L66</f>
        <v>126066.3</v>
      </c>
      <c r="K66" s="27">
        <f t="shared" ref="K66" si="34">K68+K69+K70+K71+K72+K73+K74+K75</f>
        <v>99366.3</v>
      </c>
      <c r="L66" s="27">
        <f t="shared" ref="L66" si="35">L68+L69+L70+L71+L72+L73+L74+L75+L76+L78+L77</f>
        <v>26700</v>
      </c>
      <c r="M66" s="27">
        <f>N66+O66</f>
        <v>121160</v>
      </c>
      <c r="N66" s="27">
        <f t="shared" ref="N66" si="36">N68+N69+N70+N71+N72+N73+N74+N75</f>
        <v>113160</v>
      </c>
      <c r="O66" s="27">
        <f t="shared" ref="O66" si="37">O68+O69+O70+O71+O72+O73+O74+O75+O76+O78+O77</f>
        <v>8000</v>
      </c>
      <c r="P66" s="27">
        <f t="shared" ref="P66" si="38">Q66+R66</f>
        <v>119160</v>
      </c>
      <c r="Q66" s="27">
        <f t="shared" ref="Q66" si="39">Q68+Q69+Q70+Q71+Q72+Q73+Q74+Q75</f>
        <v>113160</v>
      </c>
      <c r="R66" s="27">
        <f t="shared" ref="R66" si="40">R68+R69+R70+R71+R72+R73+R74+R75+R76+R78+R77</f>
        <v>6000</v>
      </c>
      <c r="S66" s="27">
        <f t="shared" ref="S66" si="41">T66+U66</f>
        <v>119160</v>
      </c>
      <c r="T66" s="27">
        <f t="shared" ref="T66" si="42">T68+T69+T70+T71+T72+T73+T74+T75</f>
        <v>113160</v>
      </c>
      <c r="U66" s="27">
        <f t="shared" ref="U66" si="43">U68+U69+U70+U71+U72+U73+U74+U75+U76+U78+U77</f>
        <v>6000</v>
      </c>
    </row>
    <row r="67" spans="1:21" s="51" customFormat="1" ht="12.75" x14ac:dyDescent="0.2">
      <c r="A67" s="119"/>
      <c r="B67" s="119"/>
      <c r="C67" s="119"/>
      <c r="D67" s="131"/>
      <c r="E67" s="146" t="s">
        <v>12</v>
      </c>
      <c r="F67" s="119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s="51" customFormat="1" ht="12.75" x14ac:dyDescent="0.2">
      <c r="A68" s="135"/>
      <c r="B68" s="135"/>
      <c r="C68" s="135"/>
      <c r="D68" s="136"/>
      <c r="E68" s="146" t="s">
        <v>622</v>
      </c>
      <c r="F68" s="135">
        <v>4115</v>
      </c>
      <c r="G68" s="27">
        <f>H68</f>
        <v>0</v>
      </c>
      <c r="H68" s="27"/>
      <c r="I68" s="27"/>
      <c r="J68" s="27">
        <f t="shared" ref="J68:S70" si="44">K68</f>
        <v>0</v>
      </c>
      <c r="K68" s="27"/>
      <c r="L68" s="27"/>
      <c r="M68" s="27">
        <f t="shared" ref="M68" si="45">N68</f>
        <v>1000</v>
      </c>
      <c r="N68" s="27">
        <v>1000</v>
      </c>
      <c r="O68" s="27"/>
      <c r="P68" s="27">
        <f t="shared" ref="P68" si="46">Q68</f>
        <v>1000</v>
      </c>
      <c r="Q68" s="27">
        <v>1000</v>
      </c>
      <c r="R68" s="27"/>
      <c r="S68" s="27">
        <f t="shared" ref="S68" si="47">T68</f>
        <v>1000</v>
      </c>
      <c r="T68" s="27">
        <v>1000</v>
      </c>
      <c r="U68" s="27"/>
    </row>
    <row r="69" spans="1:21" s="51" customFormat="1" ht="12.75" x14ac:dyDescent="0.2">
      <c r="A69" s="135"/>
      <c r="B69" s="135"/>
      <c r="C69" s="135"/>
      <c r="D69" s="136"/>
      <c r="E69" s="146" t="s">
        <v>623</v>
      </c>
      <c r="F69" s="135">
        <v>4216</v>
      </c>
      <c r="G69" s="27">
        <f t="shared" ref="G69:G70" si="48">H69</f>
        <v>811</v>
      </c>
      <c r="H69" s="27">
        <v>811</v>
      </c>
      <c r="I69" s="27"/>
      <c r="J69" s="27">
        <f t="shared" si="44"/>
        <v>2288</v>
      </c>
      <c r="K69" s="27">
        <v>2288</v>
      </c>
      <c r="L69" s="27"/>
      <c r="M69" s="27">
        <f t="shared" si="44"/>
        <v>1500</v>
      </c>
      <c r="N69" s="27">
        <v>1500</v>
      </c>
      <c r="O69" s="27"/>
      <c r="P69" s="27">
        <f t="shared" si="44"/>
        <v>1500</v>
      </c>
      <c r="Q69" s="27">
        <v>1500</v>
      </c>
      <c r="R69" s="27"/>
      <c r="S69" s="27">
        <f t="shared" si="44"/>
        <v>1500</v>
      </c>
      <c r="T69" s="27">
        <v>1500</v>
      </c>
      <c r="U69" s="27"/>
    </row>
    <row r="70" spans="1:21" s="51" customFormat="1" ht="12.75" x14ac:dyDescent="0.2">
      <c r="A70" s="135"/>
      <c r="B70" s="135"/>
      <c r="C70" s="135"/>
      <c r="D70" s="136"/>
      <c r="E70" s="146" t="s">
        <v>624</v>
      </c>
      <c r="F70" s="135">
        <v>4234</v>
      </c>
      <c r="G70" s="27">
        <f t="shared" si="48"/>
        <v>9.8000000000000007</v>
      </c>
      <c r="H70" s="27">
        <v>9.8000000000000007</v>
      </c>
      <c r="I70" s="27"/>
      <c r="J70" s="27">
        <f t="shared" si="44"/>
        <v>96.3</v>
      </c>
      <c r="K70" s="27">
        <v>96.3</v>
      </c>
      <c r="L70" s="27"/>
      <c r="M70" s="27">
        <f t="shared" si="44"/>
        <v>600</v>
      </c>
      <c r="N70" s="27">
        <v>600</v>
      </c>
      <c r="O70" s="27"/>
      <c r="P70" s="27">
        <f t="shared" si="44"/>
        <v>600</v>
      </c>
      <c r="Q70" s="27">
        <v>600</v>
      </c>
      <c r="R70" s="27"/>
      <c r="S70" s="27">
        <f t="shared" si="44"/>
        <v>600</v>
      </c>
      <c r="T70" s="27">
        <v>600</v>
      </c>
      <c r="U70" s="27"/>
    </row>
    <row r="71" spans="1:21" s="51" customFormat="1" ht="12.75" x14ac:dyDescent="0.2">
      <c r="A71" s="135"/>
      <c r="B71" s="135"/>
      <c r="C71" s="135"/>
      <c r="D71" s="136"/>
      <c r="E71" s="146" t="s">
        <v>617</v>
      </c>
      <c r="F71" s="135">
        <v>4269</v>
      </c>
      <c r="G71" s="27">
        <f>H71</f>
        <v>0</v>
      </c>
      <c r="H71" s="27"/>
      <c r="I71" s="27"/>
      <c r="J71" s="27">
        <f t="shared" ref="J71" si="49">K71</f>
        <v>0</v>
      </c>
      <c r="K71" s="27">
        <v>0</v>
      </c>
      <c r="L71" s="27"/>
      <c r="M71" s="27">
        <f t="shared" ref="M71" si="50">N71</f>
        <v>500</v>
      </c>
      <c r="N71" s="27">
        <v>500</v>
      </c>
      <c r="O71" s="27"/>
      <c r="P71" s="27">
        <f t="shared" ref="P71" si="51">Q71</f>
        <v>500</v>
      </c>
      <c r="Q71" s="27">
        <v>500</v>
      </c>
      <c r="R71" s="27"/>
      <c r="S71" s="27">
        <f t="shared" ref="S71" si="52">T71</f>
        <v>500</v>
      </c>
      <c r="T71" s="27">
        <v>500</v>
      </c>
      <c r="U71" s="27"/>
    </row>
    <row r="72" spans="1:21" s="51" customFormat="1" ht="12.75" x14ac:dyDescent="0.2">
      <c r="A72" s="119"/>
      <c r="B72" s="119"/>
      <c r="C72" s="119"/>
      <c r="D72" s="131"/>
      <c r="E72" s="146" t="s">
        <v>259</v>
      </c>
      <c r="F72" s="119" t="s">
        <v>260</v>
      </c>
      <c r="G72" s="27">
        <f>H72</f>
        <v>6862.2</v>
      </c>
      <c r="H72" s="27">
        <v>6862.2</v>
      </c>
      <c r="I72" s="27"/>
      <c r="J72" s="27">
        <f t="shared" ref="J72" si="53">K72</f>
        <v>5199.7</v>
      </c>
      <c r="K72" s="27">
        <v>5199.7</v>
      </c>
      <c r="L72" s="27"/>
      <c r="M72" s="27">
        <f t="shared" ref="M72" si="54">N72</f>
        <v>5960</v>
      </c>
      <c r="N72" s="27">
        <v>5960</v>
      </c>
      <c r="O72" s="27"/>
      <c r="P72" s="27">
        <f t="shared" ref="P72" si="55">Q72</f>
        <v>5960</v>
      </c>
      <c r="Q72" s="27">
        <v>5960</v>
      </c>
      <c r="R72" s="27"/>
      <c r="S72" s="27">
        <f t="shared" ref="S72" si="56">T72</f>
        <v>5960</v>
      </c>
      <c r="T72" s="27">
        <v>5960</v>
      </c>
      <c r="U72" s="27"/>
    </row>
    <row r="73" spans="1:21" s="51" customFormat="1" ht="25.5" x14ac:dyDescent="0.2">
      <c r="A73" s="135"/>
      <c r="B73" s="135"/>
      <c r="C73" s="135"/>
      <c r="D73" s="136"/>
      <c r="E73" s="146" t="s">
        <v>293</v>
      </c>
      <c r="F73" s="135" t="s">
        <v>294</v>
      </c>
      <c r="G73" s="27">
        <f>H73</f>
        <v>102658</v>
      </c>
      <c r="H73" s="27">
        <v>102658</v>
      </c>
      <c r="I73" s="27"/>
      <c r="J73" s="27">
        <f t="shared" ref="J73" si="57">K73</f>
        <v>86868</v>
      </c>
      <c r="K73" s="27">
        <v>86868</v>
      </c>
      <c r="L73" s="27"/>
      <c r="M73" s="27">
        <f t="shared" ref="M73" si="58">N73</f>
        <v>98200</v>
      </c>
      <c r="N73" s="27">
        <v>98200</v>
      </c>
      <c r="O73" s="27"/>
      <c r="P73" s="27">
        <f t="shared" ref="P73" si="59">Q73</f>
        <v>98200</v>
      </c>
      <c r="Q73" s="27">
        <v>98200</v>
      </c>
      <c r="R73" s="27"/>
      <c r="S73" s="27">
        <f t="shared" ref="S73" si="60">T73</f>
        <v>98200</v>
      </c>
      <c r="T73" s="27">
        <v>98200</v>
      </c>
      <c r="U73" s="27"/>
    </row>
    <row r="74" spans="1:21" s="51" customFormat="1" ht="12.75" x14ac:dyDescent="0.2">
      <c r="A74" s="169"/>
      <c r="B74" s="169"/>
      <c r="C74" s="169"/>
      <c r="D74" s="170"/>
      <c r="E74" s="146" t="s">
        <v>633</v>
      </c>
      <c r="F74" s="169">
        <v>4657</v>
      </c>
      <c r="G74" s="27">
        <f>H74</f>
        <v>2739.7</v>
      </c>
      <c r="H74" s="27">
        <v>2739.7</v>
      </c>
      <c r="I74" s="27"/>
      <c r="J74" s="27"/>
      <c r="K74" s="27">
        <v>0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s="51" customFormat="1" ht="12.75" x14ac:dyDescent="0.2">
      <c r="A75" s="119"/>
      <c r="B75" s="119"/>
      <c r="C75" s="119"/>
      <c r="D75" s="131"/>
      <c r="E75" s="146" t="s">
        <v>351</v>
      </c>
      <c r="F75" s="119" t="s">
        <v>352</v>
      </c>
      <c r="G75" s="27">
        <f>H75</f>
        <v>12.5</v>
      </c>
      <c r="H75" s="27">
        <v>12.5</v>
      </c>
      <c r="I75" s="27"/>
      <c r="J75" s="27">
        <f t="shared" ref="J75:J78" si="61">K75</f>
        <v>4914.3</v>
      </c>
      <c r="K75" s="27">
        <v>4914.3</v>
      </c>
      <c r="L75" s="27"/>
      <c r="M75" s="27">
        <f t="shared" ref="M75" si="62">N75</f>
        <v>5400</v>
      </c>
      <c r="N75" s="27">
        <v>5400</v>
      </c>
      <c r="O75" s="27"/>
      <c r="P75" s="27">
        <f t="shared" ref="P75" si="63">Q75</f>
        <v>5400</v>
      </c>
      <c r="Q75" s="27">
        <v>5400</v>
      </c>
      <c r="R75" s="27"/>
      <c r="S75" s="27">
        <f t="shared" ref="S75" si="64">T75</f>
        <v>5400</v>
      </c>
      <c r="T75" s="27">
        <v>5400</v>
      </c>
      <c r="U75" s="27"/>
    </row>
    <row r="76" spans="1:21" s="51" customFormat="1" ht="25.5" x14ac:dyDescent="0.2">
      <c r="A76" s="169"/>
      <c r="B76" s="169"/>
      <c r="C76" s="169"/>
      <c r="D76" s="170"/>
      <c r="E76" s="146" t="s">
        <v>377</v>
      </c>
      <c r="F76" s="169">
        <v>5113</v>
      </c>
      <c r="G76" s="27">
        <f>H76+I76</f>
        <v>1746.8</v>
      </c>
      <c r="H76" s="27"/>
      <c r="I76" s="27">
        <v>1746.8</v>
      </c>
      <c r="J76" s="27">
        <f t="shared" si="61"/>
        <v>0</v>
      </c>
      <c r="K76" s="27"/>
      <c r="L76" s="27">
        <v>4043</v>
      </c>
      <c r="M76" s="27"/>
      <c r="N76" s="27"/>
      <c r="O76" s="27"/>
      <c r="P76" s="27"/>
      <c r="Q76" s="27"/>
      <c r="R76" s="27"/>
      <c r="S76" s="27"/>
      <c r="T76" s="27"/>
      <c r="U76" s="27"/>
    </row>
    <row r="77" spans="1:21" s="51" customFormat="1" ht="12.75" x14ac:dyDescent="0.2">
      <c r="A77" s="169"/>
      <c r="B77" s="169"/>
      <c r="C77" s="169"/>
      <c r="D77" s="170"/>
      <c r="E77" s="146" t="s">
        <v>635</v>
      </c>
      <c r="F77" s="169">
        <v>5122</v>
      </c>
      <c r="G77" s="27"/>
      <c r="H77" s="27"/>
      <c r="I77" s="27"/>
      <c r="J77" s="27">
        <f t="shared" si="61"/>
        <v>0</v>
      </c>
      <c r="K77" s="27"/>
      <c r="L77" s="27">
        <v>857</v>
      </c>
      <c r="M77" s="27"/>
      <c r="N77" s="27"/>
      <c r="O77" s="27"/>
      <c r="P77" s="27"/>
      <c r="Q77" s="27"/>
      <c r="R77" s="27"/>
      <c r="S77" s="27"/>
      <c r="T77" s="27"/>
      <c r="U77" s="27"/>
    </row>
    <row r="78" spans="1:21" s="51" customFormat="1" ht="12.75" x14ac:dyDescent="0.2">
      <c r="A78" s="169"/>
      <c r="B78" s="169"/>
      <c r="C78" s="169"/>
      <c r="D78" s="170"/>
      <c r="E78" s="146" t="s">
        <v>634</v>
      </c>
      <c r="F78" s="169">
        <v>5129</v>
      </c>
      <c r="G78" s="27">
        <f>H78+I78</f>
        <v>16084.4</v>
      </c>
      <c r="H78" s="27"/>
      <c r="I78" s="27">
        <v>16084.4</v>
      </c>
      <c r="J78" s="27">
        <f t="shared" si="61"/>
        <v>0</v>
      </c>
      <c r="K78" s="27"/>
      <c r="L78" s="27">
        <v>21800</v>
      </c>
      <c r="M78" s="27">
        <f>O78</f>
        <v>8000</v>
      </c>
      <c r="N78" s="27"/>
      <c r="O78" s="27">
        <v>8000</v>
      </c>
      <c r="P78" s="27">
        <f>R78</f>
        <v>6000</v>
      </c>
      <c r="Q78" s="27"/>
      <c r="R78" s="27">
        <v>6000</v>
      </c>
      <c r="S78" s="27">
        <f>U78</f>
        <v>6000</v>
      </c>
      <c r="T78" s="27"/>
      <c r="U78" s="27">
        <v>6000</v>
      </c>
    </row>
    <row r="79" spans="1:21" s="51" customFormat="1" ht="12.75" x14ac:dyDescent="0.2">
      <c r="A79" s="119">
        <v>2200</v>
      </c>
      <c r="B79" s="119">
        <v>2</v>
      </c>
      <c r="C79" s="119">
        <v>0</v>
      </c>
      <c r="D79" s="131">
        <v>0</v>
      </c>
      <c r="E79" s="92" t="s">
        <v>144</v>
      </c>
      <c r="F79" s="130"/>
      <c r="G79" s="171">
        <f>H79</f>
        <v>1272.5</v>
      </c>
      <c r="H79" s="171">
        <f>H81+H94</f>
        <v>1272.5</v>
      </c>
      <c r="I79" s="171"/>
      <c r="J79" s="171">
        <f t="shared" ref="J79" si="65">K79</f>
        <v>0</v>
      </c>
      <c r="K79" s="171">
        <f t="shared" ref="K79" si="66">K81+K94</f>
        <v>0</v>
      </c>
      <c r="L79" s="171"/>
      <c r="M79" s="171">
        <f t="shared" ref="M79" si="67">N79</f>
        <v>840</v>
      </c>
      <c r="N79" s="171">
        <f t="shared" ref="N79" si="68">N81+N94</f>
        <v>840</v>
      </c>
      <c r="O79" s="171"/>
      <c r="P79" s="171">
        <f t="shared" ref="P79" si="69">Q79</f>
        <v>840</v>
      </c>
      <c r="Q79" s="171">
        <f t="shared" ref="Q79" si="70">Q81+Q94</f>
        <v>840</v>
      </c>
      <c r="R79" s="171"/>
      <c r="S79" s="171">
        <f t="shared" ref="S79" si="71">T79</f>
        <v>840</v>
      </c>
      <c r="T79" s="171">
        <f t="shared" ref="T79" si="72">T81+T94</f>
        <v>840</v>
      </c>
      <c r="U79" s="171"/>
    </row>
    <row r="80" spans="1:21" s="51" customFormat="1" ht="12.75" x14ac:dyDescent="0.2">
      <c r="A80" s="119"/>
      <c r="B80" s="119"/>
      <c r="C80" s="119"/>
      <c r="D80" s="131"/>
      <c r="E80" s="146" t="s">
        <v>12</v>
      </c>
      <c r="F80" s="119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s="51" customFormat="1" ht="12.75" x14ac:dyDescent="0.2">
      <c r="A81" s="119">
        <v>2220</v>
      </c>
      <c r="B81" s="119">
        <v>2</v>
      </c>
      <c r="C81" s="119">
        <v>2</v>
      </c>
      <c r="D81" s="131">
        <v>0</v>
      </c>
      <c r="E81" s="55" t="s">
        <v>145</v>
      </c>
      <c r="F81" s="93"/>
      <c r="G81" s="171">
        <f>H81</f>
        <v>860</v>
      </c>
      <c r="H81" s="171">
        <f>H83</f>
        <v>860</v>
      </c>
      <c r="I81" s="171"/>
      <c r="J81" s="171">
        <f t="shared" ref="J81" si="73">K81</f>
        <v>0</v>
      </c>
      <c r="K81" s="171">
        <f t="shared" ref="K81" si="74">K83</f>
        <v>0</v>
      </c>
      <c r="L81" s="171"/>
      <c r="M81" s="171">
        <f t="shared" ref="M81" si="75">N81</f>
        <v>740</v>
      </c>
      <c r="N81" s="171">
        <f t="shared" ref="N81" si="76">N83</f>
        <v>740</v>
      </c>
      <c r="O81" s="171"/>
      <c r="P81" s="171">
        <f t="shared" ref="P81" si="77">Q81</f>
        <v>740</v>
      </c>
      <c r="Q81" s="171">
        <f t="shared" ref="Q81" si="78">Q83</f>
        <v>740</v>
      </c>
      <c r="R81" s="171"/>
      <c r="S81" s="171">
        <f t="shared" ref="S81" si="79">T81</f>
        <v>740</v>
      </c>
      <c r="T81" s="171">
        <f t="shared" ref="T81" si="80">T83</f>
        <v>740</v>
      </c>
      <c r="U81" s="171"/>
    </row>
    <row r="82" spans="1:21" s="51" customFormat="1" ht="12.75" x14ac:dyDescent="0.2">
      <c r="A82" s="119"/>
      <c r="B82" s="119"/>
      <c r="C82" s="119"/>
      <c r="D82" s="131"/>
      <c r="E82" s="146" t="s">
        <v>136</v>
      </c>
      <c r="F82" s="119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s="51" customFormat="1" ht="12.75" x14ac:dyDescent="0.2">
      <c r="A83" s="119">
        <v>2221</v>
      </c>
      <c r="B83" s="119">
        <v>2</v>
      </c>
      <c r="C83" s="119">
        <v>2</v>
      </c>
      <c r="D83" s="131">
        <v>1</v>
      </c>
      <c r="E83" s="146" t="s">
        <v>145</v>
      </c>
      <c r="F83" s="119"/>
      <c r="G83" s="27">
        <f>H83</f>
        <v>860</v>
      </c>
      <c r="H83" s="27">
        <f>H87+H88+H86</f>
        <v>860</v>
      </c>
      <c r="I83" s="27"/>
      <c r="J83" s="27">
        <f>K83</f>
        <v>0</v>
      </c>
      <c r="K83" s="27">
        <f t="shared" ref="K83" si="81">K87+K88</f>
        <v>0</v>
      </c>
      <c r="L83" s="27"/>
      <c r="M83" s="27">
        <f t="shared" ref="M83" si="82">N83</f>
        <v>740</v>
      </c>
      <c r="N83" s="27">
        <f t="shared" ref="N83" si="83">N87+N88</f>
        <v>740</v>
      </c>
      <c r="O83" s="27"/>
      <c r="P83" s="27">
        <f t="shared" ref="P83" si="84">Q83</f>
        <v>740</v>
      </c>
      <c r="Q83" s="27">
        <f t="shared" ref="Q83" si="85">Q87+Q88</f>
        <v>740</v>
      </c>
      <c r="R83" s="27"/>
      <c r="S83" s="27">
        <f t="shared" ref="S83" si="86">T83</f>
        <v>740</v>
      </c>
      <c r="T83" s="27">
        <f t="shared" ref="T83" si="87">T87+T88</f>
        <v>740</v>
      </c>
      <c r="U83" s="27"/>
    </row>
    <row r="84" spans="1:21" s="51" customFormat="1" ht="12.75" x14ac:dyDescent="0.2">
      <c r="A84" s="119"/>
      <c r="B84" s="119"/>
      <c r="C84" s="119"/>
      <c r="D84" s="131"/>
      <c r="E84" s="146" t="s">
        <v>12</v>
      </c>
      <c r="F84" s="119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s="51" customFormat="1" ht="25.5" hidden="1" customHeight="1" x14ac:dyDescent="0.2">
      <c r="A85" s="119"/>
      <c r="B85" s="119"/>
      <c r="C85" s="119"/>
      <c r="D85" s="131"/>
      <c r="E85" s="55" t="s">
        <v>471</v>
      </c>
      <c r="F85" s="94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s="51" customFormat="1" ht="12.75" x14ac:dyDescent="0.2">
      <c r="A86" s="169"/>
      <c r="B86" s="169"/>
      <c r="C86" s="169"/>
      <c r="D86" s="170"/>
      <c r="E86" s="146" t="s">
        <v>623</v>
      </c>
      <c r="F86" s="169">
        <v>4216</v>
      </c>
      <c r="G86" s="27">
        <f t="shared" ref="G86" si="88">H86</f>
        <v>860</v>
      </c>
      <c r="H86" s="27">
        <v>860</v>
      </c>
      <c r="I86" s="27"/>
      <c r="J86" s="27">
        <f t="shared" ref="J86" si="89">K86</f>
        <v>0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s="51" customFormat="1" ht="12.75" x14ac:dyDescent="0.2">
      <c r="A87" s="135"/>
      <c r="B87" s="135"/>
      <c r="C87" s="135"/>
      <c r="D87" s="136"/>
      <c r="E87" s="146" t="s">
        <v>256</v>
      </c>
      <c r="F87" s="135" t="s">
        <v>257</v>
      </c>
      <c r="G87" s="27">
        <f>H87</f>
        <v>0</v>
      </c>
      <c r="H87" s="27"/>
      <c r="I87" s="27"/>
      <c r="J87" s="27">
        <f t="shared" ref="J87" si="90">K87</f>
        <v>0</v>
      </c>
      <c r="K87" s="27"/>
      <c r="L87" s="27"/>
      <c r="M87" s="27">
        <f t="shared" ref="M87" si="91">N87</f>
        <v>200</v>
      </c>
      <c r="N87" s="27">
        <v>200</v>
      </c>
      <c r="O87" s="27"/>
      <c r="P87" s="27">
        <f t="shared" ref="P87" si="92">Q87</f>
        <v>200</v>
      </c>
      <c r="Q87" s="27">
        <v>200</v>
      </c>
      <c r="R87" s="27"/>
      <c r="S87" s="27">
        <f t="shared" ref="S87" si="93">T87</f>
        <v>200</v>
      </c>
      <c r="T87" s="27">
        <v>200</v>
      </c>
      <c r="U87" s="27"/>
    </row>
    <row r="88" spans="1:21" s="51" customFormat="1" ht="12.75" x14ac:dyDescent="0.2">
      <c r="A88" s="135"/>
      <c r="B88" s="135"/>
      <c r="C88" s="135"/>
      <c r="D88" s="136"/>
      <c r="E88" s="146" t="s">
        <v>617</v>
      </c>
      <c r="F88" s="135">
        <v>4269</v>
      </c>
      <c r="G88" s="27">
        <f>H88</f>
        <v>0</v>
      </c>
      <c r="H88" s="27"/>
      <c r="I88" s="27"/>
      <c r="J88" s="27">
        <f t="shared" ref="J88" si="94">K88</f>
        <v>0</v>
      </c>
      <c r="K88" s="27"/>
      <c r="L88" s="27"/>
      <c r="M88" s="27">
        <f t="shared" ref="M88" si="95">N88</f>
        <v>540</v>
      </c>
      <c r="N88" s="27">
        <v>540</v>
      </c>
      <c r="O88" s="27"/>
      <c r="P88" s="27">
        <f t="shared" ref="P88" si="96">Q88</f>
        <v>540</v>
      </c>
      <c r="Q88" s="27">
        <v>540</v>
      </c>
      <c r="R88" s="27"/>
      <c r="S88" s="27">
        <f t="shared" ref="S88" si="97">T88</f>
        <v>540</v>
      </c>
      <c r="T88" s="27">
        <v>540</v>
      </c>
      <c r="U88" s="27"/>
    </row>
    <row r="89" spans="1:21" s="51" customFormat="1" ht="12.75" hidden="1" customHeight="1" x14ac:dyDescent="0.2">
      <c r="A89" s="119"/>
      <c r="B89" s="119"/>
      <c r="C89" s="119"/>
      <c r="D89" s="131"/>
      <c r="E89" s="146" t="s">
        <v>229</v>
      </c>
      <c r="F89" s="119" t="s">
        <v>230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s="51" customFormat="1" ht="12.75" hidden="1" customHeight="1" x14ac:dyDescent="0.2">
      <c r="A90" s="119"/>
      <c r="B90" s="119"/>
      <c r="C90" s="119"/>
      <c r="D90" s="131"/>
      <c r="E90" s="146" t="s">
        <v>259</v>
      </c>
      <c r="F90" s="119" t="s">
        <v>260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21" s="51" customFormat="1" ht="25.5" hidden="1" customHeight="1" x14ac:dyDescent="0.2">
      <c r="A91" s="119"/>
      <c r="B91" s="119"/>
      <c r="C91" s="119"/>
      <c r="D91" s="131"/>
      <c r="E91" s="146" t="s">
        <v>377</v>
      </c>
      <c r="F91" s="119" t="s">
        <v>378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 s="51" customFormat="1" ht="12.75" hidden="1" customHeight="1" x14ac:dyDescent="0.2">
      <c r="A92" s="119"/>
      <c r="B92" s="119"/>
      <c r="C92" s="119"/>
      <c r="D92" s="131"/>
      <c r="E92" s="146" t="s">
        <v>383</v>
      </c>
      <c r="F92" s="119" t="s">
        <v>384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21" s="51" customFormat="1" ht="12.75" hidden="1" customHeight="1" x14ac:dyDescent="0.2">
      <c r="A93" s="119"/>
      <c r="B93" s="119"/>
      <c r="C93" s="119"/>
      <c r="D93" s="131"/>
      <c r="E93" s="146" t="s">
        <v>385</v>
      </c>
      <c r="F93" s="119" t="s">
        <v>386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 s="51" customFormat="1" ht="12.75" x14ac:dyDescent="0.2">
      <c r="A94" s="119">
        <v>2250</v>
      </c>
      <c r="B94" s="119">
        <v>2</v>
      </c>
      <c r="C94" s="119">
        <v>5</v>
      </c>
      <c r="D94" s="131">
        <v>0</v>
      </c>
      <c r="E94" s="55" t="s">
        <v>146</v>
      </c>
      <c r="F94" s="93"/>
      <c r="G94" s="171">
        <f>H94</f>
        <v>412.5</v>
      </c>
      <c r="H94" s="171">
        <f>H96</f>
        <v>412.5</v>
      </c>
      <c r="I94" s="171"/>
      <c r="J94" s="171">
        <f t="shared" ref="J94" si="98">K94</f>
        <v>0</v>
      </c>
      <c r="K94" s="171"/>
      <c r="L94" s="171"/>
      <c r="M94" s="171">
        <f t="shared" ref="M94" si="99">N94</f>
        <v>100</v>
      </c>
      <c r="N94" s="171">
        <f t="shared" ref="N94" si="100">N96</f>
        <v>100</v>
      </c>
      <c r="O94" s="171"/>
      <c r="P94" s="171">
        <f t="shared" ref="P94" si="101">Q94</f>
        <v>100</v>
      </c>
      <c r="Q94" s="171">
        <f t="shared" ref="Q94" si="102">Q96</f>
        <v>100</v>
      </c>
      <c r="R94" s="171"/>
      <c r="S94" s="171">
        <f t="shared" ref="S94" si="103">T94</f>
        <v>100</v>
      </c>
      <c r="T94" s="171">
        <f t="shared" ref="T94" si="104">T96</f>
        <v>100</v>
      </c>
      <c r="U94" s="171"/>
    </row>
    <row r="95" spans="1:21" s="51" customFormat="1" ht="12.75" x14ac:dyDescent="0.2">
      <c r="A95" s="119"/>
      <c r="B95" s="119"/>
      <c r="C95" s="119"/>
      <c r="D95" s="131"/>
      <c r="E95" s="146" t="s">
        <v>136</v>
      </c>
      <c r="F95" s="119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s="51" customFormat="1" ht="12.75" x14ac:dyDescent="0.2">
      <c r="A96" s="119">
        <v>2251</v>
      </c>
      <c r="B96" s="119">
        <v>2</v>
      </c>
      <c r="C96" s="119">
        <v>5</v>
      </c>
      <c r="D96" s="131">
        <v>1</v>
      </c>
      <c r="E96" s="146" t="s">
        <v>146</v>
      </c>
      <c r="F96" s="119"/>
      <c r="G96" s="27">
        <f>H96</f>
        <v>412.5</v>
      </c>
      <c r="H96" s="27">
        <f>H99</f>
        <v>412.5</v>
      </c>
      <c r="I96" s="27"/>
      <c r="J96" s="27">
        <f t="shared" ref="J96" si="105">K96</f>
        <v>0</v>
      </c>
      <c r="K96" s="27"/>
      <c r="L96" s="27"/>
      <c r="M96" s="27">
        <f t="shared" ref="M96" si="106">N96</f>
        <v>100</v>
      </c>
      <c r="N96" s="27">
        <f t="shared" ref="N96" si="107">N99</f>
        <v>100</v>
      </c>
      <c r="O96" s="27"/>
      <c r="P96" s="27">
        <f t="shared" ref="P96" si="108">Q96</f>
        <v>100</v>
      </c>
      <c r="Q96" s="27">
        <f t="shared" ref="Q96" si="109">Q99</f>
        <v>100</v>
      </c>
      <c r="R96" s="27"/>
      <c r="S96" s="27">
        <f t="shared" ref="S96" si="110">T96</f>
        <v>100</v>
      </c>
      <c r="T96" s="27">
        <f t="shared" ref="T96" si="111">T99</f>
        <v>100</v>
      </c>
      <c r="U96" s="27"/>
    </row>
    <row r="97" spans="1:21" s="51" customFormat="1" ht="12.75" x14ac:dyDescent="0.2">
      <c r="A97" s="119"/>
      <c r="B97" s="119"/>
      <c r="C97" s="119"/>
      <c r="D97" s="131"/>
      <c r="E97" s="146" t="s">
        <v>12</v>
      </c>
      <c r="F97" s="119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s="51" customFormat="1" ht="38.25" hidden="1" customHeight="1" x14ac:dyDescent="0.2">
      <c r="A98" s="119"/>
      <c r="B98" s="119"/>
      <c r="C98" s="119"/>
      <c r="D98" s="131"/>
      <c r="E98" s="55" t="s">
        <v>472</v>
      </c>
      <c r="F98" s="94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1:21" s="51" customFormat="1" ht="12.75" x14ac:dyDescent="0.2">
      <c r="A99" s="119"/>
      <c r="B99" s="119"/>
      <c r="C99" s="119"/>
      <c r="D99" s="131"/>
      <c r="E99" s="146" t="s">
        <v>256</v>
      </c>
      <c r="F99" s="119" t="s">
        <v>257</v>
      </c>
      <c r="G99" s="27">
        <f>H99</f>
        <v>412.5</v>
      </c>
      <c r="H99" s="27">
        <v>412.5</v>
      </c>
      <c r="I99" s="27"/>
      <c r="J99" s="27">
        <f t="shared" ref="J99" si="112">K99</f>
        <v>100</v>
      </c>
      <c r="K99" s="27">
        <v>100</v>
      </c>
      <c r="L99" s="27"/>
      <c r="M99" s="27">
        <f t="shared" ref="M99" si="113">N99</f>
        <v>100</v>
      </c>
      <c r="N99" s="27">
        <v>100</v>
      </c>
      <c r="O99" s="27"/>
      <c r="P99" s="27">
        <f t="shared" ref="P99" si="114">Q99</f>
        <v>100</v>
      </c>
      <c r="Q99" s="27">
        <v>100</v>
      </c>
      <c r="R99" s="27"/>
      <c r="S99" s="27">
        <f t="shared" ref="S99" si="115">T99</f>
        <v>100</v>
      </c>
      <c r="T99" s="27">
        <v>100</v>
      </c>
      <c r="U99" s="27"/>
    </row>
    <row r="100" spans="1:21" s="51" customFormat="1" ht="12.75" x14ac:dyDescent="0.2">
      <c r="A100" s="135"/>
      <c r="B100" s="135">
        <v>3</v>
      </c>
      <c r="C100" s="135">
        <v>0</v>
      </c>
      <c r="D100" s="136">
        <v>0</v>
      </c>
      <c r="E100" s="146" t="s">
        <v>621</v>
      </c>
      <c r="F100" s="135"/>
      <c r="G100" s="27">
        <f>G101</f>
        <v>0</v>
      </c>
      <c r="H100" s="27">
        <f>H101</f>
        <v>0</v>
      </c>
      <c r="I100" s="27"/>
      <c r="J100" s="27">
        <f t="shared" ref="J100:K100" si="116">J101</f>
        <v>0</v>
      </c>
      <c r="K100" s="27">
        <f t="shared" si="116"/>
        <v>0</v>
      </c>
      <c r="L100" s="27"/>
      <c r="M100" s="27">
        <f t="shared" ref="M100:N100" si="117">M101</f>
        <v>100</v>
      </c>
      <c r="N100" s="27">
        <f t="shared" si="117"/>
        <v>100</v>
      </c>
      <c r="O100" s="27"/>
      <c r="P100" s="27">
        <f t="shared" ref="P100:Q100" si="118">P101</f>
        <v>100</v>
      </c>
      <c r="Q100" s="27">
        <f t="shared" si="118"/>
        <v>100</v>
      </c>
      <c r="R100" s="27"/>
      <c r="S100" s="27">
        <f t="shared" ref="S100:T100" si="119">S101</f>
        <v>100</v>
      </c>
      <c r="T100" s="27">
        <f t="shared" si="119"/>
        <v>100</v>
      </c>
      <c r="U100" s="27"/>
    </row>
    <row r="101" spans="1:21" s="51" customFormat="1" ht="12.75" x14ac:dyDescent="0.2">
      <c r="A101" s="135">
        <v>2250</v>
      </c>
      <c r="B101" s="135">
        <v>3</v>
      </c>
      <c r="C101" s="135">
        <v>2</v>
      </c>
      <c r="D101" s="136">
        <v>0</v>
      </c>
      <c r="E101" s="55" t="s">
        <v>620</v>
      </c>
      <c r="F101" s="93"/>
      <c r="G101" s="171">
        <f>H101</f>
        <v>0</v>
      </c>
      <c r="H101" s="171">
        <f>H103</f>
        <v>0</v>
      </c>
      <c r="I101" s="171"/>
      <c r="J101" s="171">
        <f t="shared" ref="J101" si="120">K101</f>
        <v>0</v>
      </c>
      <c r="K101" s="171">
        <f t="shared" ref="K101" si="121">K103</f>
        <v>0</v>
      </c>
      <c r="L101" s="171"/>
      <c r="M101" s="171">
        <f t="shared" ref="M101" si="122">N101</f>
        <v>100</v>
      </c>
      <c r="N101" s="171">
        <f t="shared" ref="N101" si="123">N103</f>
        <v>100</v>
      </c>
      <c r="O101" s="171"/>
      <c r="P101" s="171">
        <f t="shared" ref="P101" si="124">Q101</f>
        <v>100</v>
      </c>
      <c r="Q101" s="171">
        <f t="shared" ref="Q101" si="125">Q103</f>
        <v>100</v>
      </c>
      <c r="R101" s="171"/>
      <c r="S101" s="171">
        <f t="shared" ref="S101" si="126">T101</f>
        <v>100</v>
      </c>
      <c r="T101" s="171">
        <f t="shared" ref="T101" si="127">T103</f>
        <v>100</v>
      </c>
      <c r="U101" s="171"/>
    </row>
    <row r="102" spans="1:21" s="51" customFormat="1" ht="12.75" x14ac:dyDescent="0.2">
      <c r="A102" s="135"/>
      <c r="B102" s="135"/>
      <c r="C102" s="135"/>
      <c r="D102" s="136"/>
      <c r="E102" s="146" t="s">
        <v>136</v>
      </c>
      <c r="F102" s="135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s="51" customFormat="1" ht="12.75" x14ac:dyDescent="0.2">
      <c r="A103" s="135">
        <v>2251</v>
      </c>
      <c r="B103" s="135">
        <v>3</v>
      </c>
      <c r="C103" s="135">
        <v>2</v>
      </c>
      <c r="D103" s="136">
        <v>1</v>
      </c>
      <c r="E103" s="55" t="s">
        <v>620</v>
      </c>
      <c r="F103" s="135"/>
      <c r="G103" s="27">
        <f>H103</f>
        <v>0</v>
      </c>
      <c r="H103" s="27">
        <f>H106</f>
        <v>0</v>
      </c>
      <c r="I103" s="27"/>
      <c r="J103" s="27">
        <f t="shared" ref="J103" si="128">K103</f>
        <v>0</v>
      </c>
      <c r="K103" s="27">
        <f t="shared" ref="K103" si="129">K106</f>
        <v>0</v>
      </c>
      <c r="L103" s="27"/>
      <c r="M103" s="27">
        <f t="shared" ref="M103" si="130">N103</f>
        <v>100</v>
      </c>
      <c r="N103" s="27">
        <f t="shared" ref="N103" si="131">N106</f>
        <v>100</v>
      </c>
      <c r="O103" s="27"/>
      <c r="P103" s="27">
        <f t="shared" ref="P103" si="132">Q103</f>
        <v>100</v>
      </c>
      <c r="Q103" s="27">
        <f t="shared" ref="Q103" si="133">Q106</f>
        <v>100</v>
      </c>
      <c r="R103" s="27"/>
      <c r="S103" s="27">
        <f t="shared" ref="S103" si="134">T103</f>
        <v>100</v>
      </c>
      <c r="T103" s="27">
        <f t="shared" ref="T103" si="135">T106</f>
        <v>100</v>
      </c>
      <c r="U103" s="27"/>
    </row>
    <row r="104" spans="1:21" s="51" customFormat="1" ht="12.75" x14ac:dyDescent="0.2">
      <c r="A104" s="135"/>
      <c r="B104" s="135"/>
      <c r="C104" s="135"/>
      <c r="D104" s="136"/>
      <c r="E104" s="146" t="s">
        <v>12</v>
      </c>
      <c r="F104" s="135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1:21" s="51" customFormat="1" ht="38.25" hidden="1" customHeight="1" x14ac:dyDescent="0.2">
      <c r="A105" s="135"/>
      <c r="B105" s="135"/>
      <c r="C105" s="135"/>
      <c r="D105" s="136"/>
      <c r="E105" s="55" t="s">
        <v>472</v>
      </c>
      <c r="F105" s="94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1:21" s="51" customFormat="1" ht="12.75" x14ac:dyDescent="0.2">
      <c r="A106" s="135"/>
      <c r="B106" s="135"/>
      <c r="C106" s="135"/>
      <c r="D106" s="136"/>
      <c r="E106" s="146" t="s">
        <v>256</v>
      </c>
      <c r="F106" s="135" t="s">
        <v>257</v>
      </c>
      <c r="G106" s="27">
        <f>H106</f>
        <v>0</v>
      </c>
      <c r="H106" s="27">
        <v>0</v>
      </c>
      <c r="I106" s="27"/>
      <c r="J106" s="27">
        <f t="shared" ref="J106" si="136">K106</f>
        <v>0</v>
      </c>
      <c r="K106" s="27">
        <v>0</v>
      </c>
      <c r="L106" s="27"/>
      <c r="M106" s="27">
        <f t="shared" ref="M106" si="137">N106</f>
        <v>100</v>
      </c>
      <c r="N106" s="27">
        <v>100</v>
      </c>
      <c r="O106" s="27"/>
      <c r="P106" s="27">
        <f t="shared" ref="P106" si="138">Q106</f>
        <v>100</v>
      </c>
      <c r="Q106" s="27">
        <v>100</v>
      </c>
      <c r="R106" s="27"/>
      <c r="S106" s="27">
        <f t="shared" ref="S106" si="139">T106</f>
        <v>100</v>
      </c>
      <c r="T106" s="27">
        <v>100</v>
      </c>
      <c r="U106" s="27"/>
    </row>
    <row r="107" spans="1:21" s="51" customFormat="1" ht="12.75" customHeight="1" x14ac:dyDescent="0.2">
      <c r="A107" s="119">
        <v>2400</v>
      </c>
      <c r="B107" s="119">
        <v>4</v>
      </c>
      <c r="C107" s="119">
        <v>0</v>
      </c>
      <c r="D107" s="131">
        <v>0</v>
      </c>
      <c r="E107" s="92" t="s">
        <v>147</v>
      </c>
      <c r="F107" s="130"/>
      <c r="G107" s="171">
        <f>G117+G129</f>
        <v>55191.6</v>
      </c>
      <c r="H107" s="171">
        <f t="shared" ref="H107:U107" si="140">H117+H129</f>
        <v>32571.599999999999</v>
      </c>
      <c r="I107" s="171">
        <f t="shared" si="140"/>
        <v>22620</v>
      </c>
      <c r="J107" s="171">
        <f t="shared" si="140"/>
        <v>174626.8</v>
      </c>
      <c r="K107" s="171">
        <f t="shared" si="140"/>
        <v>33688.300000000003</v>
      </c>
      <c r="L107" s="171">
        <f t="shared" si="140"/>
        <v>140938.5</v>
      </c>
      <c r="M107" s="171">
        <f t="shared" si="140"/>
        <v>135000</v>
      </c>
      <c r="N107" s="171">
        <f t="shared" si="140"/>
        <v>30000</v>
      </c>
      <c r="O107" s="171">
        <f t="shared" si="140"/>
        <v>105000</v>
      </c>
      <c r="P107" s="171">
        <f t="shared" si="140"/>
        <v>125000</v>
      </c>
      <c r="Q107" s="171">
        <f t="shared" si="140"/>
        <v>25000</v>
      </c>
      <c r="R107" s="171">
        <f t="shared" si="140"/>
        <v>100000</v>
      </c>
      <c r="S107" s="171">
        <f t="shared" si="140"/>
        <v>125000</v>
      </c>
      <c r="T107" s="171">
        <f t="shared" si="140"/>
        <v>25000</v>
      </c>
      <c r="U107" s="171">
        <f t="shared" si="140"/>
        <v>100000</v>
      </c>
    </row>
    <row r="108" spans="1:21" s="51" customFormat="1" ht="12.75" hidden="1" customHeight="1" x14ac:dyDescent="0.2">
      <c r="A108" s="119"/>
      <c r="B108" s="119"/>
      <c r="C108" s="119"/>
      <c r="D108" s="131"/>
      <c r="E108" s="146" t="s">
        <v>12</v>
      </c>
      <c r="F108" s="119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s="51" customFormat="1" ht="25.5" hidden="1" customHeight="1" x14ac:dyDescent="0.2">
      <c r="A109" s="119">
        <v>2410</v>
      </c>
      <c r="B109" s="119">
        <v>4</v>
      </c>
      <c r="C109" s="119">
        <v>1</v>
      </c>
      <c r="D109" s="131">
        <v>0</v>
      </c>
      <c r="E109" s="55" t="s">
        <v>148</v>
      </c>
      <c r="F109" s="93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</row>
    <row r="110" spans="1:21" s="51" customFormat="1" ht="12.75" hidden="1" customHeight="1" x14ac:dyDescent="0.2">
      <c r="A110" s="119"/>
      <c r="B110" s="119"/>
      <c r="C110" s="119"/>
      <c r="D110" s="131"/>
      <c r="E110" s="146" t="s">
        <v>136</v>
      </c>
      <c r="F110" s="119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1:21" s="51" customFormat="1" ht="25.5" hidden="1" customHeight="1" x14ac:dyDescent="0.2">
      <c r="A111" s="119">
        <v>2411</v>
      </c>
      <c r="B111" s="119">
        <v>4</v>
      </c>
      <c r="C111" s="119">
        <v>1</v>
      </c>
      <c r="D111" s="131">
        <v>1</v>
      </c>
      <c r="E111" s="146" t="s">
        <v>149</v>
      </c>
      <c r="F111" s="119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1:21" s="51" customFormat="1" ht="12.75" hidden="1" customHeight="1" x14ac:dyDescent="0.2">
      <c r="A112" s="119"/>
      <c r="B112" s="119"/>
      <c r="C112" s="119"/>
      <c r="D112" s="131"/>
      <c r="E112" s="146" t="s">
        <v>12</v>
      </c>
      <c r="F112" s="119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1:21" s="51" customFormat="1" ht="38.25" hidden="1" customHeight="1" x14ac:dyDescent="0.2">
      <c r="A113" s="119"/>
      <c r="B113" s="119"/>
      <c r="C113" s="119"/>
      <c r="D113" s="131"/>
      <c r="E113" s="55" t="s">
        <v>473</v>
      </c>
      <c r="F113" s="94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1:21" s="51" customFormat="1" ht="12.75" hidden="1" customHeight="1" x14ac:dyDescent="0.2">
      <c r="A114" s="119"/>
      <c r="B114" s="119"/>
      <c r="C114" s="119"/>
      <c r="D114" s="131"/>
      <c r="E114" s="146" t="s">
        <v>256</v>
      </c>
      <c r="F114" s="119" t="s">
        <v>257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1:21" s="51" customFormat="1" ht="51" hidden="1" customHeight="1" x14ac:dyDescent="0.2">
      <c r="A115" s="119"/>
      <c r="B115" s="119"/>
      <c r="C115" s="119"/>
      <c r="D115" s="131"/>
      <c r="E115" s="55" t="s">
        <v>474</v>
      </c>
      <c r="F115" s="94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1:21" s="51" customFormat="1" ht="12.75" hidden="1" customHeight="1" x14ac:dyDescent="0.2">
      <c r="A116" s="119"/>
      <c r="B116" s="119"/>
      <c r="C116" s="119"/>
      <c r="D116" s="131"/>
      <c r="E116" s="146" t="s">
        <v>256</v>
      </c>
      <c r="F116" s="119" t="s">
        <v>257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1:21" s="51" customFormat="1" ht="25.5" customHeight="1" x14ac:dyDescent="0.2">
      <c r="A117" s="119">
        <v>2420</v>
      </c>
      <c r="B117" s="119">
        <v>4</v>
      </c>
      <c r="C117" s="119">
        <v>2</v>
      </c>
      <c r="D117" s="131">
        <v>0</v>
      </c>
      <c r="E117" s="55" t="s">
        <v>150</v>
      </c>
      <c r="F117" s="93"/>
      <c r="G117" s="171"/>
      <c r="H117" s="171"/>
      <c r="I117" s="171"/>
      <c r="J117" s="27">
        <f>K117</f>
        <v>27.3</v>
      </c>
      <c r="K117" s="27">
        <f>K119</f>
        <v>27.3</v>
      </c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</row>
    <row r="118" spans="1:21" s="51" customFormat="1" ht="12.75" customHeight="1" x14ac:dyDescent="0.2">
      <c r="A118" s="119"/>
      <c r="B118" s="119"/>
      <c r="C118" s="119"/>
      <c r="D118" s="131"/>
      <c r="E118" s="146" t="s">
        <v>136</v>
      </c>
      <c r="F118" s="119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1:21" s="51" customFormat="1" ht="12.75" customHeight="1" x14ac:dyDescent="0.2">
      <c r="A119" s="119">
        <v>2424</v>
      </c>
      <c r="B119" s="119">
        <v>4</v>
      </c>
      <c r="C119" s="119">
        <v>2</v>
      </c>
      <c r="D119" s="131">
        <v>1</v>
      </c>
      <c r="E119" s="146" t="s">
        <v>151</v>
      </c>
      <c r="F119" s="119"/>
      <c r="G119" s="27"/>
      <c r="H119" s="27"/>
      <c r="I119" s="27"/>
      <c r="J119" s="27">
        <f>K119</f>
        <v>27.3</v>
      </c>
      <c r="K119" s="27">
        <f>K121</f>
        <v>27.3</v>
      </c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1:21" s="51" customFormat="1" ht="12.75" customHeight="1" x14ac:dyDescent="0.2">
      <c r="A120" s="119"/>
      <c r="B120" s="119"/>
      <c r="C120" s="119"/>
      <c r="D120" s="131"/>
      <c r="E120" s="146" t="s">
        <v>12</v>
      </c>
      <c r="F120" s="119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1:21" s="51" customFormat="1" ht="12.75" customHeight="1" x14ac:dyDescent="0.2">
      <c r="A121" s="119"/>
      <c r="B121" s="119"/>
      <c r="C121" s="119"/>
      <c r="D121" s="131"/>
      <c r="E121" s="55" t="s">
        <v>475</v>
      </c>
      <c r="F121" s="94"/>
      <c r="G121" s="27"/>
      <c r="H121" s="27"/>
      <c r="I121" s="27"/>
      <c r="J121" s="27">
        <f>K121</f>
        <v>27.3</v>
      </c>
      <c r="K121" s="27">
        <f>K128</f>
        <v>27.3</v>
      </c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1:21" s="51" customFormat="1" ht="12.75" hidden="1" customHeight="1" x14ac:dyDescent="0.2">
      <c r="A122" s="119"/>
      <c r="B122" s="119"/>
      <c r="C122" s="119"/>
      <c r="D122" s="131"/>
      <c r="E122" s="146" t="s">
        <v>375</v>
      </c>
      <c r="F122" s="119" t="s">
        <v>376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1:21" s="51" customFormat="1" ht="12.75" hidden="1" customHeight="1" x14ac:dyDescent="0.2">
      <c r="A123" s="119">
        <v>2430</v>
      </c>
      <c r="B123" s="119">
        <v>4</v>
      </c>
      <c r="C123" s="119">
        <v>3</v>
      </c>
      <c r="D123" s="131">
        <v>0</v>
      </c>
      <c r="E123" s="55" t="s">
        <v>152</v>
      </c>
      <c r="F123" s="93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</row>
    <row r="124" spans="1:21" s="51" customFormat="1" ht="12.75" hidden="1" customHeight="1" x14ac:dyDescent="0.2">
      <c r="A124" s="119"/>
      <c r="B124" s="119"/>
      <c r="C124" s="119"/>
      <c r="D124" s="131"/>
      <c r="E124" s="146" t="s">
        <v>136</v>
      </c>
      <c r="F124" s="119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1:21" s="51" customFormat="1" ht="12.75" hidden="1" customHeight="1" x14ac:dyDescent="0.2">
      <c r="A125" s="119">
        <v>2435</v>
      </c>
      <c r="B125" s="119">
        <v>4</v>
      </c>
      <c r="C125" s="119">
        <v>3</v>
      </c>
      <c r="D125" s="131">
        <v>5</v>
      </c>
      <c r="E125" s="146" t="s">
        <v>153</v>
      </c>
      <c r="F125" s="119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1:21" s="51" customFormat="1" ht="12.75" customHeight="1" x14ac:dyDescent="0.2">
      <c r="A126" s="119"/>
      <c r="B126" s="119"/>
      <c r="C126" s="119"/>
      <c r="D126" s="131"/>
      <c r="E126" s="146" t="s">
        <v>12</v>
      </c>
      <c r="F126" s="119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1:21" s="51" customFormat="1" ht="40.5" hidden="1" customHeight="1" x14ac:dyDescent="0.2">
      <c r="A127" s="119"/>
      <c r="B127" s="119"/>
      <c r="C127" s="119"/>
      <c r="D127" s="131"/>
      <c r="E127" s="55" t="s">
        <v>476</v>
      </c>
      <c r="F127" s="94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1:21" s="51" customFormat="1" ht="12.75" x14ac:dyDescent="0.2">
      <c r="A128" s="169"/>
      <c r="B128" s="169"/>
      <c r="C128" s="169"/>
      <c r="D128" s="170"/>
      <c r="E128" s="146" t="s">
        <v>633</v>
      </c>
      <c r="F128" s="169">
        <v>4657</v>
      </c>
      <c r="G128" s="27"/>
      <c r="H128" s="27"/>
      <c r="I128" s="27"/>
      <c r="J128" s="27">
        <f>K128</f>
        <v>27.3</v>
      </c>
      <c r="K128" s="27">
        <v>27.3</v>
      </c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1:21" s="51" customFormat="1" ht="12.75" customHeight="1" x14ac:dyDescent="0.2">
      <c r="A129" s="119">
        <v>2450</v>
      </c>
      <c r="B129" s="119">
        <v>4</v>
      </c>
      <c r="C129" s="119">
        <v>5</v>
      </c>
      <c r="D129" s="131">
        <v>0</v>
      </c>
      <c r="E129" s="55" t="s">
        <v>154</v>
      </c>
      <c r="F129" s="94"/>
      <c r="G129" s="27">
        <f>G131</f>
        <v>55191.6</v>
      </c>
      <c r="H129" s="27">
        <f t="shared" ref="H129:U129" si="141">H131</f>
        <v>32571.599999999999</v>
      </c>
      <c r="I129" s="27">
        <f t="shared" si="141"/>
        <v>22620</v>
      </c>
      <c r="J129" s="27">
        <f t="shared" si="141"/>
        <v>174599.5</v>
      </c>
      <c r="K129" s="27">
        <f t="shared" si="141"/>
        <v>33661</v>
      </c>
      <c r="L129" s="27">
        <f t="shared" si="141"/>
        <v>140938.5</v>
      </c>
      <c r="M129" s="27">
        <f t="shared" si="141"/>
        <v>135000</v>
      </c>
      <c r="N129" s="27">
        <f t="shared" si="141"/>
        <v>30000</v>
      </c>
      <c r="O129" s="27">
        <f t="shared" si="141"/>
        <v>105000</v>
      </c>
      <c r="P129" s="27">
        <f t="shared" si="141"/>
        <v>125000</v>
      </c>
      <c r="Q129" s="27">
        <f t="shared" si="141"/>
        <v>25000</v>
      </c>
      <c r="R129" s="27">
        <f t="shared" si="141"/>
        <v>100000</v>
      </c>
      <c r="S129" s="27">
        <f t="shared" si="141"/>
        <v>125000</v>
      </c>
      <c r="T129" s="27">
        <f t="shared" si="141"/>
        <v>25000</v>
      </c>
      <c r="U129" s="27">
        <f t="shared" si="141"/>
        <v>100000</v>
      </c>
    </row>
    <row r="130" spans="1:21" s="51" customFormat="1" ht="12.75" customHeight="1" x14ac:dyDescent="0.2">
      <c r="A130" s="119"/>
      <c r="B130" s="119"/>
      <c r="C130" s="119"/>
      <c r="D130" s="131"/>
      <c r="E130" s="146" t="s">
        <v>136</v>
      </c>
      <c r="F130" s="119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1:21" s="51" customFormat="1" ht="12.75" customHeight="1" x14ac:dyDescent="0.2">
      <c r="A131" s="119">
        <v>2451</v>
      </c>
      <c r="B131" s="119">
        <v>4</v>
      </c>
      <c r="C131" s="119">
        <v>5</v>
      </c>
      <c r="D131" s="131">
        <v>1</v>
      </c>
      <c r="E131" s="146" t="s">
        <v>155</v>
      </c>
      <c r="F131" s="119"/>
      <c r="G131" s="27">
        <f>H131+I131</f>
        <v>55191.6</v>
      </c>
      <c r="H131" s="27">
        <f>H133+H135+H137</f>
        <v>32571.599999999999</v>
      </c>
      <c r="I131" s="27">
        <f>I133+I135+I137</f>
        <v>22620</v>
      </c>
      <c r="J131" s="27">
        <f>K131+L131</f>
        <v>174599.5</v>
      </c>
      <c r="K131" s="27">
        <f>K133+K135+K137</f>
        <v>33661</v>
      </c>
      <c r="L131" s="27">
        <f>L133+L135+L137+L138</f>
        <v>140938.5</v>
      </c>
      <c r="M131" s="27">
        <f t="shared" ref="M131" si="142">N131+O131</f>
        <v>135000</v>
      </c>
      <c r="N131" s="27">
        <f>N133+N135+N137</f>
        <v>30000</v>
      </c>
      <c r="O131" s="27">
        <f>O133+O135+O137+O138</f>
        <v>105000</v>
      </c>
      <c r="P131" s="27">
        <f t="shared" ref="P131" si="143">Q131+R131</f>
        <v>125000</v>
      </c>
      <c r="Q131" s="27">
        <f t="shared" ref="Q131" si="144">Q133+Q135+Q137</f>
        <v>25000</v>
      </c>
      <c r="R131" s="27">
        <f t="shared" ref="R131" si="145">R133+R135+R137+R138</f>
        <v>100000</v>
      </c>
      <c r="S131" s="27">
        <f t="shared" ref="S131" si="146">T131+U131</f>
        <v>125000</v>
      </c>
      <c r="T131" s="27">
        <f t="shared" ref="T131" si="147">T133+T135+T137</f>
        <v>25000</v>
      </c>
      <c r="U131" s="27">
        <f t="shared" ref="U131" si="148">U133+U135+U137+U138</f>
        <v>100000</v>
      </c>
    </row>
    <row r="132" spans="1:21" s="51" customFormat="1" ht="12.75" customHeight="1" x14ac:dyDescent="0.2">
      <c r="A132" s="119"/>
      <c r="B132" s="119"/>
      <c r="C132" s="119"/>
      <c r="D132" s="131"/>
      <c r="E132" s="146" t="s">
        <v>12</v>
      </c>
      <c r="F132" s="119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1:21" s="51" customFormat="1" ht="12.75" x14ac:dyDescent="0.2">
      <c r="A133" s="169"/>
      <c r="B133" s="169"/>
      <c r="C133" s="169"/>
      <c r="D133" s="170"/>
      <c r="E133" s="146" t="s">
        <v>259</v>
      </c>
      <c r="F133" s="169" t="s">
        <v>260</v>
      </c>
      <c r="G133" s="27">
        <f>H133+I133</f>
        <v>800</v>
      </c>
      <c r="H133" s="27">
        <v>800</v>
      </c>
      <c r="I133" s="27"/>
      <c r="J133" s="27">
        <f t="shared" ref="J133" si="149">K133</f>
        <v>0</v>
      </c>
      <c r="K133" s="27"/>
      <c r="L133" s="27"/>
      <c r="M133" s="27">
        <f t="shared" ref="M133" si="150">N133</f>
        <v>0</v>
      </c>
      <c r="N133" s="27"/>
      <c r="O133" s="27"/>
      <c r="P133" s="27">
        <f t="shared" ref="P133" si="151">Q133</f>
        <v>0</v>
      </c>
      <c r="Q133" s="27"/>
      <c r="R133" s="27"/>
      <c r="S133" s="27">
        <f t="shared" ref="S133" si="152">T133</f>
        <v>0</v>
      </c>
      <c r="T133" s="27"/>
      <c r="U133" s="27"/>
    </row>
    <row r="134" spans="1:21" s="51" customFormat="1" ht="25.5" customHeight="1" x14ac:dyDescent="0.2">
      <c r="A134" s="119"/>
      <c r="B134" s="119"/>
      <c r="C134" s="119"/>
      <c r="D134" s="131"/>
      <c r="E134" s="55" t="s">
        <v>477</v>
      </c>
      <c r="F134" s="94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1:21" s="51" customFormat="1" ht="25.5" customHeight="1" x14ac:dyDescent="0.2">
      <c r="A135" s="119"/>
      <c r="B135" s="119"/>
      <c r="C135" s="119"/>
      <c r="D135" s="131"/>
      <c r="E135" s="146" t="s">
        <v>262</v>
      </c>
      <c r="F135" s="119" t="s">
        <v>263</v>
      </c>
      <c r="G135" s="27">
        <f>H135+I135</f>
        <v>31771.599999999999</v>
      </c>
      <c r="H135" s="27">
        <v>31771.599999999999</v>
      </c>
      <c r="I135" s="27"/>
      <c r="J135" s="27">
        <f>K135+L135</f>
        <v>33661</v>
      </c>
      <c r="K135" s="27">
        <v>33661</v>
      </c>
      <c r="L135" s="27"/>
      <c r="M135" s="27">
        <f>N135</f>
        <v>30000</v>
      </c>
      <c r="N135" s="27">
        <v>30000</v>
      </c>
      <c r="O135" s="27"/>
      <c r="P135" s="27">
        <f t="shared" ref="P135:U135" si="153">Q135</f>
        <v>25000</v>
      </c>
      <c r="Q135" s="27">
        <v>25000</v>
      </c>
      <c r="R135" s="27"/>
      <c r="S135" s="27">
        <f t="shared" ref="S135:U135" si="154">T135</f>
        <v>25000</v>
      </c>
      <c r="T135" s="27">
        <v>25000</v>
      </c>
      <c r="U135" s="27"/>
    </row>
    <row r="136" spans="1:21" s="51" customFormat="1" ht="12.75" customHeight="1" x14ac:dyDescent="0.2">
      <c r="A136" s="119"/>
      <c r="B136" s="119"/>
      <c r="C136" s="119"/>
      <c r="D136" s="131"/>
      <c r="E136" s="55" t="s">
        <v>478</v>
      </c>
      <c r="F136" s="94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1:21" s="51" customFormat="1" ht="25.5" customHeight="1" x14ac:dyDescent="0.2">
      <c r="A137" s="119"/>
      <c r="B137" s="119"/>
      <c r="C137" s="119"/>
      <c r="D137" s="131"/>
      <c r="E137" s="146" t="s">
        <v>377</v>
      </c>
      <c r="F137" s="119" t="s">
        <v>378</v>
      </c>
      <c r="G137" s="27">
        <f>H137+I137</f>
        <v>22620</v>
      </c>
      <c r="H137" s="27"/>
      <c r="I137" s="27">
        <v>22620</v>
      </c>
      <c r="J137" s="27">
        <f>K137+L137</f>
        <v>140708.5</v>
      </c>
      <c r="K137" s="27"/>
      <c r="L137" s="27">
        <v>140708.5</v>
      </c>
      <c r="M137" s="27">
        <f>O137</f>
        <v>105000</v>
      </c>
      <c r="N137" s="27"/>
      <c r="O137" s="27">
        <f>80000+25000</f>
        <v>105000</v>
      </c>
      <c r="P137" s="27">
        <f t="shared" ref="P137" si="155">R137</f>
        <v>100000</v>
      </c>
      <c r="Q137" s="27"/>
      <c r="R137" s="27">
        <f>80000+20000</f>
        <v>100000</v>
      </c>
      <c r="S137" s="27">
        <f t="shared" ref="S137" si="156">U137</f>
        <v>100000</v>
      </c>
      <c r="T137" s="27"/>
      <c r="U137" s="27">
        <f>80000+20000</f>
        <v>100000</v>
      </c>
    </row>
    <row r="138" spans="1:21" s="51" customFormat="1" ht="12.75" x14ac:dyDescent="0.2">
      <c r="A138" s="169"/>
      <c r="B138" s="169"/>
      <c r="C138" s="169"/>
      <c r="D138" s="170"/>
      <c r="E138" s="146" t="s">
        <v>635</v>
      </c>
      <c r="F138" s="169">
        <v>5122</v>
      </c>
      <c r="G138" s="27"/>
      <c r="H138" s="27"/>
      <c r="I138" s="27"/>
      <c r="J138" s="27">
        <f>K138+L138</f>
        <v>230</v>
      </c>
      <c r="K138" s="27"/>
      <c r="L138" s="27">
        <v>230</v>
      </c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1:21" s="51" customFormat="1" ht="12.75" hidden="1" customHeight="1" x14ac:dyDescent="0.2">
      <c r="A139" s="119"/>
      <c r="B139" s="119"/>
      <c r="C139" s="119"/>
      <c r="D139" s="131"/>
      <c r="E139" s="55" t="s">
        <v>479</v>
      </c>
      <c r="F139" s="94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1:21" s="51" customFormat="1" ht="25.5" hidden="1" customHeight="1" x14ac:dyDescent="0.2">
      <c r="A140" s="119"/>
      <c r="B140" s="119"/>
      <c r="C140" s="119"/>
      <c r="D140" s="131"/>
      <c r="E140" s="146" t="s">
        <v>262</v>
      </c>
      <c r="F140" s="119" t="s">
        <v>263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1:21" s="51" customFormat="1" ht="12.75" hidden="1" customHeight="1" x14ac:dyDescent="0.2">
      <c r="A141" s="119"/>
      <c r="B141" s="119"/>
      <c r="C141" s="119"/>
      <c r="D141" s="131"/>
      <c r="E141" s="55" t="s">
        <v>480</v>
      </c>
      <c r="F141" s="94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1:21" s="51" customFormat="1" ht="25.5" hidden="1" customHeight="1" x14ac:dyDescent="0.2">
      <c r="A142" s="119"/>
      <c r="B142" s="119"/>
      <c r="C142" s="119"/>
      <c r="D142" s="131"/>
      <c r="E142" s="146" t="s">
        <v>262</v>
      </c>
      <c r="F142" s="119" t="s">
        <v>263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1:21" s="51" customFormat="1" ht="25.5" hidden="1" customHeight="1" x14ac:dyDescent="0.2">
      <c r="A143" s="119"/>
      <c r="B143" s="119"/>
      <c r="C143" s="119"/>
      <c r="D143" s="131"/>
      <c r="E143" s="146" t="s">
        <v>377</v>
      </c>
      <c r="F143" s="119" t="s">
        <v>378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1:21" s="51" customFormat="1" ht="25.5" hidden="1" customHeight="1" x14ac:dyDescent="0.2">
      <c r="A144" s="119"/>
      <c r="B144" s="119"/>
      <c r="C144" s="119"/>
      <c r="D144" s="131"/>
      <c r="E144" s="55" t="s">
        <v>481</v>
      </c>
      <c r="F144" s="94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1:21" s="51" customFormat="1" ht="25.5" hidden="1" customHeight="1" x14ac:dyDescent="0.2">
      <c r="A145" s="119"/>
      <c r="B145" s="119"/>
      <c r="C145" s="119"/>
      <c r="D145" s="131"/>
      <c r="E145" s="146" t="s">
        <v>377</v>
      </c>
      <c r="F145" s="119" t="s">
        <v>378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1:21" s="51" customFormat="1" ht="25.5" hidden="1" customHeight="1" x14ac:dyDescent="0.2">
      <c r="A146" s="119"/>
      <c r="B146" s="119"/>
      <c r="C146" s="119"/>
      <c r="D146" s="131"/>
      <c r="E146" s="55" t="s">
        <v>482</v>
      </c>
      <c r="F146" s="94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1:21" s="51" customFormat="1" ht="12.75" hidden="1" customHeight="1" x14ac:dyDescent="0.2">
      <c r="A147" s="119"/>
      <c r="B147" s="119"/>
      <c r="C147" s="119"/>
      <c r="D147" s="131"/>
      <c r="E147" s="146" t="s">
        <v>362</v>
      </c>
      <c r="F147" s="119" t="s">
        <v>363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1:21" s="51" customFormat="1" ht="25.5" hidden="1" customHeight="1" x14ac:dyDescent="0.2">
      <c r="A148" s="119"/>
      <c r="B148" s="119"/>
      <c r="C148" s="119"/>
      <c r="D148" s="131"/>
      <c r="E148" s="146" t="s">
        <v>377</v>
      </c>
      <c r="F148" s="119" t="s">
        <v>378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1:21" s="51" customFormat="1" ht="25.5" hidden="1" customHeight="1" x14ac:dyDescent="0.2">
      <c r="A149" s="119"/>
      <c r="B149" s="119"/>
      <c r="C149" s="119"/>
      <c r="D149" s="131"/>
      <c r="E149" s="55" t="s">
        <v>483</v>
      </c>
      <c r="F149" s="94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1:21" s="51" customFormat="1" ht="25.5" hidden="1" customHeight="1" x14ac:dyDescent="0.2">
      <c r="A150" s="119"/>
      <c r="B150" s="119"/>
      <c r="C150" s="119"/>
      <c r="D150" s="131"/>
      <c r="E150" s="146" t="s">
        <v>262</v>
      </c>
      <c r="F150" s="119" t="s">
        <v>263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1:21" s="51" customFormat="1" ht="12.75" hidden="1" customHeight="1" x14ac:dyDescent="0.2">
      <c r="A151" s="119"/>
      <c r="B151" s="119"/>
      <c r="C151" s="119"/>
      <c r="D151" s="131"/>
      <c r="E151" s="146" t="s">
        <v>375</v>
      </c>
      <c r="F151" s="119" t="s">
        <v>376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1:21" s="51" customFormat="1" ht="25.5" hidden="1" customHeight="1" x14ac:dyDescent="0.2">
      <c r="A152" s="119"/>
      <c r="B152" s="119"/>
      <c r="C152" s="119"/>
      <c r="D152" s="131"/>
      <c r="E152" s="146" t="s">
        <v>377</v>
      </c>
      <c r="F152" s="119" t="s">
        <v>378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1:21" s="51" customFormat="1" ht="12.75" hidden="1" customHeight="1" x14ac:dyDescent="0.2">
      <c r="A153" s="119"/>
      <c r="B153" s="119"/>
      <c r="C153" s="119"/>
      <c r="D153" s="131"/>
      <c r="E153" s="55" t="s">
        <v>484</v>
      </c>
      <c r="F153" s="94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1:21" s="51" customFormat="1" ht="12.75" hidden="1" customHeight="1" x14ac:dyDescent="0.2">
      <c r="A154" s="119"/>
      <c r="B154" s="119"/>
      <c r="C154" s="119"/>
      <c r="D154" s="131"/>
      <c r="E154" s="146" t="s">
        <v>256</v>
      </c>
      <c r="F154" s="119" t="s">
        <v>257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1:21" s="51" customFormat="1" ht="25.5" hidden="1" customHeight="1" x14ac:dyDescent="0.2">
      <c r="A155" s="119"/>
      <c r="B155" s="119"/>
      <c r="C155" s="119"/>
      <c r="D155" s="131"/>
      <c r="E155" s="146" t="s">
        <v>262</v>
      </c>
      <c r="F155" s="119" t="s">
        <v>263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1:21" s="51" customFormat="1" ht="25.5" hidden="1" customHeight="1" x14ac:dyDescent="0.2">
      <c r="A156" s="119"/>
      <c r="B156" s="119"/>
      <c r="C156" s="119"/>
      <c r="D156" s="131"/>
      <c r="E156" s="55" t="s">
        <v>485</v>
      </c>
      <c r="F156" s="94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1:21" s="51" customFormat="1" ht="25.5" hidden="1" customHeight="1" x14ac:dyDescent="0.2">
      <c r="A157" s="119"/>
      <c r="B157" s="119"/>
      <c r="C157" s="119"/>
      <c r="D157" s="131"/>
      <c r="E157" s="146" t="s">
        <v>293</v>
      </c>
      <c r="F157" s="119" t="s">
        <v>294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1:21" s="51" customFormat="1" ht="12.75" hidden="1" customHeight="1" x14ac:dyDescent="0.2">
      <c r="A158" s="119"/>
      <c r="B158" s="119"/>
      <c r="C158" s="119"/>
      <c r="D158" s="131"/>
      <c r="E158" s="146" t="s">
        <v>362</v>
      </c>
      <c r="F158" s="119" t="s">
        <v>363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1:21" s="51" customFormat="1" ht="12.75" hidden="1" customHeight="1" x14ac:dyDescent="0.2">
      <c r="A159" s="119"/>
      <c r="B159" s="119"/>
      <c r="C159" s="119"/>
      <c r="D159" s="131"/>
      <c r="E159" s="55" t="s">
        <v>486</v>
      </c>
      <c r="F159" s="94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1:21" s="51" customFormat="1" ht="12.75" hidden="1" customHeight="1" x14ac:dyDescent="0.2">
      <c r="A160" s="119"/>
      <c r="B160" s="119"/>
      <c r="C160" s="119"/>
      <c r="D160" s="131"/>
      <c r="E160" s="146" t="s">
        <v>375</v>
      </c>
      <c r="F160" s="119" t="s">
        <v>376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1:21" s="51" customFormat="1" ht="25.5" hidden="1" customHeight="1" x14ac:dyDescent="0.2">
      <c r="A161" s="119"/>
      <c r="B161" s="119"/>
      <c r="C161" s="119"/>
      <c r="D161" s="131"/>
      <c r="E161" s="55" t="s">
        <v>487</v>
      </c>
      <c r="F161" s="94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1:21" s="51" customFormat="1" ht="12.75" hidden="1" customHeight="1" x14ac:dyDescent="0.2">
      <c r="A162" s="119"/>
      <c r="B162" s="119"/>
      <c r="C162" s="119"/>
      <c r="D162" s="131"/>
      <c r="E162" s="146" t="s">
        <v>225</v>
      </c>
      <c r="F162" s="119" t="s">
        <v>226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1:21" s="51" customFormat="1" ht="12.75" hidden="1" customHeight="1" x14ac:dyDescent="0.2">
      <c r="A163" s="119"/>
      <c r="B163" s="119"/>
      <c r="C163" s="119"/>
      <c r="D163" s="131"/>
      <c r="E163" s="146" t="s">
        <v>256</v>
      </c>
      <c r="F163" s="119" t="s">
        <v>257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1:21" s="51" customFormat="1" ht="25.5" hidden="1" customHeight="1" x14ac:dyDescent="0.2">
      <c r="A164" s="119"/>
      <c r="B164" s="119"/>
      <c r="C164" s="119"/>
      <c r="D164" s="131"/>
      <c r="E164" s="146" t="s">
        <v>262</v>
      </c>
      <c r="F164" s="119" t="s">
        <v>263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1:21" s="51" customFormat="1" ht="12.75" hidden="1" customHeight="1" x14ac:dyDescent="0.2">
      <c r="A165" s="119"/>
      <c r="B165" s="119"/>
      <c r="C165" s="119"/>
      <c r="D165" s="131"/>
      <c r="E165" s="146" t="s">
        <v>362</v>
      </c>
      <c r="F165" s="119" t="s">
        <v>363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1:21" s="51" customFormat="1" ht="12.75" hidden="1" customHeight="1" x14ac:dyDescent="0.2">
      <c r="A166" s="119"/>
      <c r="B166" s="119"/>
      <c r="C166" s="119"/>
      <c r="D166" s="131"/>
      <c r="E166" s="146" t="s">
        <v>385</v>
      </c>
      <c r="F166" s="119" t="s">
        <v>386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1:21" s="51" customFormat="1" ht="63.75" hidden="1" customHeight="1" x14ac:dyDescent="0.2">
      <c r="A167" s="119"/>
      <c r="B167" s="119"/>
      <c r="C167" s="119"/>
      <c r="D167" s="131"/>
      <c r="E167" s="55" t="s">
        <v>488</v>
      </c>
      <c r="F167" s="94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1:21" s="51" customFormat="1" ht="12.75" hidden="1" customHeight="1" x14ac:dyDescent="0.2">
      <c r="A168" s="119"/>
      <c r="B168" s="119"/>
      <c r="C168" s="119"/>
      <c r="D168" s="131"/>
      <c r="E168" s="146" t="s">
        <v>362</v>
      </c>
      <c r="F168" s="119" t="s">
        <v>363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1:21" s="51" customFormat="1" ht="12.75" hidden="1" customHeight="1" x14ac:dyDescent="0.2">
      <c r="A169" s="119">
        <v>2455</v>
      </c>
      <c r="B169" s="119">
        <v>4</v>
      </c>
      <c r="C169" s="119">
        <v>5</v>
      </c>
      <c r="D169" s="131">
        <v>5</v>
      </c>
      <c r="E169" s="146" t="s">
        <v>156</v>
      </c>
      <c r="F169" s="119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1:21" s="51" customFormat="1" ht="12.75" hidden="1" customHeight="1" x14ac:dyDescent="0.2">
      <c r="A170" s="119"/>
      <c r="B170" s="119"/>
      <c r="C170" s="119"/>
      <c r="D170" s="131"/>
      <c r="E170" s="146" t="s">
        <v>12</v>
      </c>
      <c r="F170" s="119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1" spans="1:21" s="51" customFormat="1" ht="12.75" hidden="1" customHeight="1" x14ac:dyDescent="0.2">
      <c r="A171" s="119"/>
      <c r="B171" s="119"/>
      <c r="C171" s="119"/>
      <c r="D171" s="131"/>
      <c r="E171" s="55" t="s">
        <v>489</v>
      </c>
      <c r="F171" s="94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</row>
    <row r="172" spans="1:21" s="51" customFormat="1" ht="12.75" hidden="1" customHeight="1" x14ac:dyDescent="0.2">
      <c r="A172" s="119"/>
      <c r="B172" s="119"/>
      <c r="C172" s="119"/>
      <c r="D172" s="131"/>
      <c r="E172" s="146" t="s">
        <v>259</v>
      </c>
      <c r="F172" s="119" t="s">
        <v>260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spans="1:21" s="51" customFormat="1" ht="12.75" hidden="1" customHeight="1" x14ac:dyDescent="0.2">
      <c r="A173" s="119"/>
      <c r="B173" s="119"/>
      <c r="C173" s="119"/>
      <c r="D173" s="131"/>
      <c r="E173" s="146" t="s">
        <v>385</v>
      </c>
      <c r="F173" s="119" t="s">
        <v>386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</row>
    <row r="174" spans="1:21" s="51" customFormat="1" ht="38.25" hidden="1" customHeight="1" x14ac:dyDescent="0.2">
      <c r="A174" s="119"/>
      <c r="B174" s="119"/>
      <c r="C174" s="119"/>
      <c r="D174" s="131"/>
      <c r="E174" s="55" t="s">
        <v>490</v>
      </c>
      <c r="F174" s="94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spans="1:21" s="51" customFormat="1" ht="25.5" hidden="1" customHeight="1" x14ac:dyDescent="0.2">
      <c r="A175" s="119"/>
      <c r="B175" s="119"/>
      <c r="C175" s="119"/>
      <c r="D175" s="131"/>
      <c r="E175" s="146" t="s">
        <v>293</v>
      </c>
      <c r="F175" s="119" t="s">
        <v>294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  <row r="176" spans="1:21" s="51" customFormat="1" ht="25.5" hidden="1" customHeight="1" x14ac:dyDescent="0.2">
      <c r="A176" s="119"/>
      <c r="B176" s="119"/>
      <c r="C176" s="119"/>
      <c r="D176" s="131"/>
      <c r="E176" s="55" t="s">
        <v>491</v>
      </c>
      <c r="F176" s="94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</row>
    <row r="177" spans="1:21" s="51" customFormat="1" ht="25.5" hidden="1" customHeight="1" x14ac:dyDescent="0.2">
      <c r="A177" s="119"/>
      <c r="B177" s="119"/>
      <c r="C177" s="119"/>
      <c r="D177" s="131"/>
      <c r="E177" s="146" t="s">
        <v>293</v>
      </c>
      <c r="F177" s="119" t="s">
        <v>294</v>
      </c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</row>
    <row r="178" spans="1:21" s="51" customFormat="1" ht="25.5" hidden="1" customHeight="1" x14ac:dyDescent="0.2">
      <c r="A178" s="119"/>
      <c r="B178" s="119"/>
      <c r="C178" s="119"/>
      <c r="D178" s="131"/>
      <c r="E178" s="55" t="s">
        <v>492</v>
      </c>
      <c r="F178" s="94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</row>
    <row r="179" spans="1:21" s="51" customFormat="1" ht="25.5" hidden="1" customHeight="1" x14ac:dyDescent="0.2">
      <c r="A179" s="119"/>
      <c r="B179" s="119"/>
      <c r="C179" s="119"/>
      <c r="D179" s="131"/>
      <c r="E179" s="146" t="s">
        <v>377</v>
      </c>
      <c r="F179" s="119" t="s">
        <v>378</v>
      </c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</row>
    <row r="180" spans="1:21" s="51" customFormat="1" ht="38.25" hidden="1" customHeight="1" x14ac:dyDescent="0.2">
      <c r="A180" s="119"/>
      <c r="B180" s="119"/>
      <c r="C180" s="119"/>
      <c r="D180" s="131"/>
      <c r="E180" s="55" t="s">
        <v>493</v>
      </c>
      <c r="F180" s="94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</row>
    <row r="181" spans="1:21" s="51" customFormat="1" ht="12.75" hidden="1" customHeight="1" x14ac:dyDescent="0.2">
      <c r="A181" s="119"/>
      <c r="B181" s="119"/>
      <c r="C181" s="119"/>
      <c r="D181" s="131"/>
      <c r="E181" s="146" t="s">
        <v>362</v>
      </c>
      <c r="F181" s="119" t="s">
        <v>363</v>
      </c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</row>
    <row r="182" spans="1:21" s="51" customFormat="1" ht="12.75" hidden="1" customHeight="1" x14ac:dyDescent="0.2">
      <c r="A182" s="119">
        <v>2470</v>
      </c>
      <c r="B182" s="119">
        <v>4</v>
      </c>
      <c r="C182" s="119">
        <v>7</v>
      </c>
      <c r="D182" s="131">
        <v>0</v>
      </c>
      <c r="E182" s="55" t="s">
        <v>157</v>
      </c>
      <c r="F182" s="9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</row>
    <row r="183" spans="1:21" s="51" customFormat="1" ht="12.75" hidden="1" customHeight="1" x14ac:dyDescent="0.2">
      <c r="A183" s="119"/>
      <c r="B183" s="119"/>
      <c r="C183" s="119"/>
      <c r="D183" s="131"/>
      <c r="E183" s="146" t="s">
        <v>136</v>
      </c>
      <c r="F183" s="119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</row>
    <row r="184" spans="1:21" s="51" customFormat="1" ht="12.75" hidden="1" customHeight="1" x14ac:dyDescent="0.2">
      <c r="A184" s="119">
        <v>2473</v>
      </c>
      <c r="B184" s="119">
        <v>4</v>
      </c>
      <c r="C184" s="119">
        <v>7</v>
      </c>
      <c r="D184" s="131">
        <v>3</v>
      </c>
      <c r="E184" s="146" t="s">
        <v>158</v>
      </c>
      <c r="F184" s="119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</row>
    <row r="185" spans="1:21" s="51" customFormat="1" ht="12.75" hidden="1" customHeight="1" x14ac:dyDescent="0.2">
      <c r="A185" s="119"/>
      <c r="B185" s="119"/>
      <c r="C185" s="119"/>
      <c r="D185" s="131"/>
      <c r="E185" s="146" t="s">
        <v>12</v>
      </c>
      <c r="F185" s="119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spans="1:21" s="51" customFormat="1" ht="12.75" hidden="1" customHeight="1" x14ac:dyDescent="0.2">
      <c r="A186" s="119"/>
      <c r="B186" s="119"/>
      <c r="C186" s="119"/>
      <c r="D186" s="131"/>
      <c r="E186" s="55" t="s">
        <v>494</v>
      </c>
      <c r="F186" s="9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</row>
    <row r="187" spans="1:21" s="51" customFormat="1" ht="12.75" hidden="1" customHeight="1" x14ac:dyDescent="0.2">
      <c r="A187" s="119"/>
      <c r="B187" s="119"/>
      <c r="C187" s="119"/>
      <c r="D187" s="131"/>
      <c r="E187" s="146" t="s">
        <v>249</v>
      </c>
      <c r="F187" s="119" t="s">
        <v>250</v>
      </c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</row>
    <row r="188" spans="1:21" s="51" customFormat="1" ht="12.75" hidden="1" customHeight="1" x14ac:dyDescent="0.2">
      <c r="A188" s="119"/>
      <c r="B188" s="119"/>
      <c r="C188" s="119"/>
      <c r="D188" s="131"/>
      <c r="E188" s="146" t="s">
        <v>256</v>
      </c>
      <c r="F188" s="119" t="s">
        <v>257</v>
      </c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</row>
    <row r="189" spans="1:21" s="51" customFormat="1" ht="12.75" hidden="1" customHeight="1" x14ac:dyDescent="0.2">
      <c r="A189" s="119"/>
      <c r="B189" s="119"/>
      <c r="C189" s="119"/>
      <c r="D189" s="131"/>
      <c r="E189" s="146" t="s">
        <v>277</v>
      </c>
      <c r="F189" s="119" t="s">
        <v>278</v>
      </c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spans="1:21" s="51" customFormat="1" ht="12.75" hidden="1" customHeight="1" x14ac:dyDescent="0.2">
      <c r="A190" s="119"/>
      <c r="B190" s="119"/>
      <c r="C190" s="119"/>
      <c r="D190" s="131"/>
      <c r="E190" s="146" t="s">
        <v>375</v>
      </c>
      <c r="F190" s="119" t="s">
        <v>376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</row>
    <row r="191" spans="1:21" s="51" customFormat="1" ht="25.5" hidden="1" customHeight="1" x14ac:dyDescent="0.2">
      <c r="A191" s="119">
        <v>2490</v>
      </c>
      <c r="B191" s="119">
        <v>4</v>
      </c>
      <c r="C191" s="119">
        <v>9</v>
      </c>
      <c r="D191" s="131">
        <v>0</v>
      </c>
      <c r="E191" s="55" t="s">
        <v>159</v>
      </c>
      <c r="F191" s="94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</row>
    <row r="192" spans="1:21" s="51" customFormat="1" ht="12.75" hidden="1" customHeight="1" x14ac:dyDescent="0.2">
      <c r="A192" s="119"/>
      <c r="B192" s="119"/>
      <c r="C192" s="119"/>
      <c r="D192" s="131"/>
      <c r="E192" s="146" t="s">
        <v>136</v>
      </c>
      <c r="F192" s="119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</row>
    <row r="193" spans="1:21" s="51" customFormat="1" ht="25.5" hidden="1" customHeight="1" x14ac:dyDescent="0.2">
      <c r="A193" s="119">
        <v>2491</v>
      </c>
      <c r="B193" s="119">
        <v>4</v>
      </c>
      <c r="C193" s="119">
        <v>9</v>
      </c>
      <c r="D193" s="131">
        <v>1</v>
      </c>
      <c r="E193" s="146" t="s">
        <v>159</v>
      </c>
      <c r="F193" s="119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spans="1:21" s="51" customFormat="1" ht="12.75" hidden="1" customHeight="1" x14ac:dyDescent="0.2">
      <c r="A194" s="119"/>
      <c r="B194" s="119"/>
      <c r="C194" s="119"/>
      <c r="D194" s="131"/>
      <c r="E194" s="146" t="s">
        <v>12</v>
      </c>
      <c r="F194" s="119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spans="1:21" s="51" customFormat="1" ht="12.75" hidden="1" customHeight="1" x14ac:dyDescent="0.2">
      <c r="A195" s="119"/>
      <c r="B195" s="119"/>
      <c r="C195" s="119"/>
      <c r="D195" s="131"/>
      <c r="E195" s="55" t="s">
        <v>495</v>
      </c>
      <c r="F195" s="94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  <row r="196" spans="1:21" s="51" customFormat="1" ht="12.75" hidden="1" customHeight="1" x14ac:dyDescent="0.2">
      <c r="A196" s="119"/>
      <c r="B196" s="119"/>
      <c r="C196" s="119"/>
      <c r="D196" s="131"/>
      <c r="E196" s="146" t="s">
        <v>256</v>
      </c>
      <c r="F196" s="119" t="s">
        <v>257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</row>
    <row r="197" spans="1:21" s="51" customFormat="1" ht="63.75" hidden="1" customHeight="1" x14ac:dyDescent="0.2">
      <c r="A197" s="119"/>
      <c r="B197" s="119"/>
      <c r="C197" s="119"/>
      <c r="D197" s="131"/>
      <c r="E197" s="55" t="s">
        <v>496</v>
      </c>
      <c r="F197" s="94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</row>
    <row r="198" spans="1:21" s="51" customFormat="1" ht="38.25" hidden="1" customHeight="1" x14ac:dyDescent="0.2">
      <c r="A198" s="119"/>
      <c r="B198" s="119"/>
      <c r="C198" s="119"/>
      <c r="D198" s="131"/>
      <c r="E198" s="146" t="s">
        <v>310</v>
      </c>
      <c r="F198" s="119" t="s">
        <v>311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</row>
    <row r="199" spans="1:21" s="51" customFormat="1" ht="25.5" hidden="1" customHeight="1" x14ac:dyDescent="0.2">
      <c r="A199" s="119"/>
      <c r="B199" s="119"/>
      <c r="C199" s="119"/>
      <c r="D199" s="131"/>
      <c r="E199" s="55" t="s">
        <v>497</v>
      </c>
      <c r="F199" s="94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</row>
    <row r="200" spans="1:21" s="51" customFormat="1" ht="25.5" hidden="1" customHeight="1" x14ac:dyDescent="0.2">
      <c r="A200" s="119"/>
      <c r="B200" s="119"/>
      <c r="C200" s="119"/>
      <c r="D200" s="131"/>
      <c r="E200" s="146" t="s">
        <v>293</v>
      </c>
      <c r="F200" s="119" t="s">
        <v>294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</row>
    <row r="201" spans="1:21" s="51" customFormat="1" ht="25.5" hidden="1" customHeight="1" x14ac:dyDescent="0.2">
      <c r="A201" s="119"/>
      <c r="B201" s="119"/>
      <c r="C201" s="119"/>
      <c r="D201" s="131"/>
      <c r="E201" s="55" t="s">
        <v>498</v>
      </c>
      <c r="F201" s="94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</row>
    <row r="202" spans="1:21" s="51" customFormat="1" ht="12.75" hidden="1" customHeight="1" x14ac:dyDescent="0.2">
      <c r="A202" s="119"/>
      <c r="B202" s="119"/>
      <c r="C202" s="119"/>
      <c r="D202" s="131"/>
      <c r="E202" s="146" t="s">
        <v>318</v>
      </c>
      <c r="F202" s="119" t="s">
        <v>319</v>
      </c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</row>
    <row r="203" spans="1:21" s="51" customFormat="1" ht="12.75" hidden="1" customHeight="1" x14ac:dyDescent="0.2">
      <c r="A203" s="119"/>
      <c r="B203" s="119"/>
      <c r="C203" s="119"/>
      <c r="D203" s="131"/>
      <c r="E203" s="146" t="s">
        <v>499</v>
      </c>
      <c r="F203" s="119" t="s">
        <v>500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</row>
    <row r="204" spans="1:21" s="51" customFormat="1" ht="25.5" hidden="1" customHeight="1" x14ac:dyDescent="0.2">
      <c r="A204" s="119"/>
      <c r="B204" s="119"/>
      <c r="C204" s="119"/>
      <c r="D204" s="131"/>
      <c r="E204" s="146" t="s">
        <v>346</v>
      </c>
      <c r="F204" s="119" t="s">
        <v>347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</row>
    <row r="205" spans="1:21" s="51" customFormat="1" ht="25.5" hidden="1" customHeight="1" x14ac:dyDescent="0.2">
      <c r="A205" s="119"/>
      <c r="B205" s="119"/>
      <c r="C205" s="119"/>
      <c r="D205" s="131"/>
      <c r="E205" s="55" t="s">
        <v>501</v>
      </c>
      <c r="F205" s="94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</row>
    <row r="206" spans="1:21" s="51" customFormat="1" ht="12.75" hidden="1" customHeight="1" x14ac:dyDescent="0.2">
      <c r="A206" s="119"/>
      <c r="B206" s="119"/>
      <c r="C206" s="119"/>
      <c r="D206" s="131"/>
      <c r="E206" s="146" t="s">
        <v>412</v>
      </c>
      <c r="F206" s="119">
        <v>8111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</row>
    <row r="207" spans="1:21" s="51" customFormat="1" ht="12.75" hidden="1" customHeight="1" x14ac:dyDescent="0.2">
      <c r="A207" s="119"/>
      <c r="B207" s="119"/>
      <c r="C207" s="119"/>
      <c r="D207" s="131"/>
      <c r="E207" s="146" t="s">
        <v>413</v>
      </c>
      <c r="F207" s="119">
        <v>8121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</row>
    <row r="208" spans="1:21" s="51" customFormat="1" ht="12.75" hidden="1" customHeight="1" x14ac:dyDescent="0.2">
      <c r="A208" s="119"/>
      <c r="B208" s="119"/>
      <c r="C208" s="119"/>
      <c r="D208" s="131"/>
      <c r="E208" s="146" t="s">
        <v>424</v>
      </c>
      <c r="F208" s="119">
        <v>8411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</row>
    <row r="209" spans="1:21" s="51" customFormat="1" ht="12.75" hidden="1" customHeight="1" x14ac:dyDescent="0.2">
      <c r="A209" s="119"/>
      <c r="B209" s="119"/>
      <c r="C209" s="119"/>
      <c r="D209" s="131"/>
      <c r="E209" s="55" t="s">
        <v>502</v>
      </c>
      <c r="F209" s="94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</row>
    <row r="210" spans="1:21" s="51" customFormat="1" ht="12.75" hidden="1" customHeight="1" x14ac:dyDescent="0.2">
      <c r="A210" s="119"/>
      <c r="B210" s="119"/>
      <c r="C210" s="119"/>
      <c r="D210" s="131"/>
      <c r="E210" s="146" t="s">
        <v>256</v>
      </c>
      <c r="F210" s="119" t="s">
        <v>257</v>
      </c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</row>
    <row r="211" spans="1:21" s="51" customFormat="1" ht="25.5" hidden="1" customHeight="1" x14ac:dyDescent="0.2">
      <c r="A211" s="119"/>
      <c r="B211" s="119"/>
      <c r="C211" s="119"/>
      <c r="D211" s="131"/>
      <c r="E211" s="55" t="s">
        <v>503</v>
      </c>
      <c r="F211" s="94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</row>
    <row r="212" spans="1:21" s="51" customFormat="1" ht="25.5" hidden="1" customHeight="1" x14ac:dyDescent="0.2">
      <c r="A212" s="119"/>
      <c r="B212" s="119"/>
      <c r="C212" s="119"/>
      <c r="D212" s="131"/>
      <c r="E212" s="146" t="s">
        <v>504</v>
      </c>
      <c r="F212" s="119" t="s">
        <v>298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</row>
    <row r="213" spans="1:21" s="51" customFormat="1" ht="12.75" hidden="1" customHeight="1" x14ac:dyDescent="0.2">
      <c r="A213" s="119"/>
      <c r="B213" s="119"/>
      <c r="C213" s="119"/>
      <c r="D213" s="131"/>
      <c r="E213" s="55" t="s">
        <v>505</v>
      </c>
      <c r="F213" s="94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</row>
    <row r="214" spans="1:21" s="51" customFormat="1" ht="12.75" hidden="1" customHeight="1" x14ac:dyDescent="0.2">
      <c r="A214" s="119"/>
      <c r="B214" s="119"/>
      <c r="C214" s="119"/>
      <c r="D214" s="131"/>
      <c r="E214" s="146" t="s">
        <v>249</v>
      </c>
      <c r="F214" s="119" t="s">
        <v>250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</row>
    <row r="215" spans="1:21" s="51" customFormat="1" ht="12.75" hidden="1" customHeight="1" x14ac:dyDescent="0.2">
      <c r="A215" s="119"/>
      <c r="B215" s="119"/>
      <c r="C215" s="119"/>
      <c r="D215" s="131"/>
      <c r="E215" s="146" t="s">
        <v>256</v>
      </c>
      <c r="F215" s="119" t="s">
        <v>257</v>
      </c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</row>
    <row r="216" spans="1:21" s="51" customFormat="1" ht="25.5" hidden="1" customHeight="1" x14ac:dyDescent="0.2">
      <c r="A216" s="119"/>
      <c r="B216" s="119"/>
      <c r="C216" s="119"/>
      <c r="D216" s="131"/>
      <c r="E216" s="146" t="s">
        <v>293</v>
      </c>
      <c r="F216" s="119" t="s">
        <v>294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</row>
    <row r="217" spans="1:21" s="51" customFormat="1" ht="25.5" hidden="1" customHeight="1" x14ac:dyDescent="0.2">
      <c r="A217" s="119"/>
      <c r="B217" s="119"/>
      <c r="C217" s="119"/>
      <c r="D217" s="131"/>
      <c r="E217" s="55" t="s">
        <v>506</v>
      </c>
      <c r="F217" s="94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</row>
    <row r="218" spans="1:21" s="51" customFormat="1" ht="12.75" hidden="1" customHeight="1" x14ac:dyDescent="0.2">
      <c r="A218" s="119"/>
      <c r="B218" s="119"/>
      <c r="C218" s="119"/>
      <c r="D218" s="131"/>
      <c r="E218" s="146" t="s">
        <v>249</v>
      </c>
      <c r="F218" s="119" t="s">
        <v>250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</row>
    <row r="219" spans="1:21" s="51" customFormat="1" ht="25.5" hidden="1" customHeight="1" x14ac:dyDescent="0.2">
      <c r="A219" s="119"/>
      <c r="B219" s="119"/>
      <c r="C219" s="119"/>
      <c r="D219" s="131"/>
      <c r="E219" s="146" t="s">
        <v>346</v>
      </c>
      <c r="F219" s="119" t="s">
        <v>347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</row>
    <row r="220" spans="1:21" s="51" customFormat="1" ht="38.25" hidden="1" customHeight="1" x14ac:dyDescent="0.2">
      <c r="A220" s="119"/>
      <c r="B220" s="119"/>
      <c r="C220" s="119"/>
      <c r="D220" s="131"/>
      <c r="E220" s="55" t="s">
        <v>507</v>
      </c>
      <c r="F220" s="9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</row>
    <row r="221" spans="1:21" s="51" customFormat="1" ht="12.75" hidden="1" customHeight="1" x14ac:dyDescent="0.2">
      <c r="A221" s="119"/>
      <c r="B221" s="119"/>
      <c r="C221" s="119"/>
      <c r="D221" s="131"/>
      <c r="E221" s="146" t="s">
        <v>385</v>
      </c>
      <c r="F221" s="119" t="s">
        <v>386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</row>
    <row r="222" spans="1:21" s="51" customFormat="1" ht="12.75" hidden="1" customHeight="1" x14ac:dyDescent="0.2">
      <c r="A222" s="119"/>
      <c r="B222" s="119"/>
      <c r="C222" s="119"/>
      <c r="D222" s="131"/>
      <c r="E222" s="55" t="s">
        <v>508</v>
      </c>
      <c r="F222" s="9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</row>
    <row r="223" spans="1:21" s="51" customFormat="1" ht="12.75" hidden="1" customHeight="1" x14ac:dyDescent="0.2">
      <c r="A223" s="119"/>
      <c r="B223" s="119"/>
      <c r="C223" s="119"/>
      <c r="D223" s="131"/>
      <c r="E223" s="146" t="s">
        <v>362</v>
      </c>
      <c r="F223" s="119" t="s">
        <v>363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</row>
    <row r="224" spans="1:21" s="51" customFormat="1" ht="25.5" hidden="1" customHeight="1" x14ac:dyDescent="0.2">
      <c r="A224" s="119"/>
      <c r="B224" s="119"/>
      <c r="C224" s="119"/>
      <c r="D224" s="131"/>
      <c r="E224" s="55" t="s">
        <v>509</v>
      </c>
      <c r="F224" s="9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</row>
    <row r="225" spans="1:21" s="51" customFormat="1" ht="12.75" hidden="1" customHeight="1" x14ac:dyDescent="0.2">
      <c r="A225" s="119"/>
      <c r="B225" s="119"/>
      <c r="C225" s="119"/>
      <c r="D225" s="131"/>
      <c r="E225" s="146" t="s">
        <v>362</v>
      </c>
      <c r="F225" s="119" t="s">
        <v>363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</row>
    <row r="226" spans="1:21" s="51" customFormat="1" ht="12.75" x14ac:dyDescent="0.2">
      <c r="A226" s="119">
        <v>2500</v>
      </c>
      <c r="B226" s="119">
        <v>5</v>
      </c>
      <c r="C226" s="119">
        <v>0</v>
      </c>
      <c r="D226" s="131">
        <v>0</v>
      </c>
      <c r="E226" s="55" t="s">
        <v>160</v>
      </c>
      <c r="F226" s="94"/>
      <c r="G226" s="27">
        <f>G228+G272</f>
        <v>154416</v>
      </c>
      <c r="H226" s="27">
        <f>H228+H272</f>
        <v>154416</v>
      </c>
      <c r="I226" s="27">
        <f t="shared" ref="I226:K226" si="157">I228+I272</f>
        <v>0</v>
      </c>
      <c r="J226" s="27">
        <f t="shared" si="157"/>
        <v>160045</v>
      </c>
      <c r="K226" s="27">
        <f t="shared" si="157"/>
        <v>160045</v>
      </c>
      <c r="L226" s="27"/>
      <c r="M226" s="27">
        <f t="shared" ref="M226" si="158">N226</f>
        <v>170800</v>
      </c>
      <c r="N226" s="27">
        <f t="shared" ref="N226" si="159">N228</f>
        <v>170800</v>
      </c>
      <c r="O226" s="27"/>
      <c r="P226" s="27">
        <f t="shared" ref="P226" si="160">Q226</f>
        <v>170800</v>
      </c>
      <c r="Q226" s="27">
        <f t="shared" ref="Q226" si="161">Q228</f>
        <v>170800</v>
      </c>
      <c r="R226" s="27"/>
      <c r="S226" s="27">
        <f t="shared" ref="S226" si="162">T226</f>
        <v>170800</v>
      </c>
      <c r="T226" s="27">
        <f t="shared" ref="T226" si="163">T228</f>
        <v>170800</v>
      </c>
      <c r="U226" s="27"/>
    </row>
    <row r="227" spans="1:21" s="51" customFormat="1" ht="12.75" x14ac:dyDescent="0.2">
      <c r="A227" s="119"/>
      <c r="B227" s="119"/>
      <c r="C227" s="119"/>
      <c r="D227" s="131"/>
      <c r="E227" s="146" t="s">
        <v>12</v>
      </c>
      <c r="F227" s="119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</row>
    <row r="228" spans="1:21" s="51" customFormat="1" ht="12.75" x14ac:dyDescent="0.2">
      <c r="A228" s="119">
        <v>2510</v>
      </c>
      <c r="B228" s="119">
        <v>5</v>
      </c>
      <c r="C228" s="119">
        <v>1</v>
      </c>
      <c r="D228" s="131">
        <v>0</v>
      </c>
      <c r="E228" s="55" t="s">
        <v>161</v>
      </c>
      <c r="F228" s="94"/>
      <c r="G228" s="27">
        <f>H228</f>
        <v>154416</v>
      </c>
      <c r="H228" s="27">
        <f>H230</f>
        <v>154416</v>
      </c>
      <c r="I228" s="27"/>
      <c r="J228" s="27">
        <f t="shared" ref="J228" si="164">K228</f>
        <v>160045</v>
      </c>
      <c r="K228" s="27">
        <f t="shared" ref="K228" si="165">K230</f>
        <v>160045</v>
      </c>
      <c r="L228" s="27"/>
      <c r="M228" s="27">
        <f t="shared" ref="M228" si="166">N228</f>
        <v>170800</v>
      </c>
      <c r="N228" s="27">
        <f t="shared" ref="N228" si="167">N230</f>
        <v>170800</v>
      </c>
      <c r="O228" s="27"/>
      <c r="P228" s="27">
        <f t="shared" ref="P228" si="168">Q228</f>
        <v>170800</v>
      </c>
      <c r="Q228" s="27">
        <f t="shared" ref="Q228" si="169">Q230</f>
        <v>170800</v>
      </c>
      <c r="R228" s="27"/>
      <c r="S228" s="27">
        <f t="shared" ref="S228" si="170">T228</f>
        <v>170800</v>
      </c>
      <c r="T228" s="27">
        <f t="shared" ref="T228" si="171">T230</f>
        <v>170800</v>
      </c>
      <c r="U228" s="27"/>
    </row>
    <row r="229" spans="1:21" s="51" customFormat="1" ht="12.75" x14ac:dyDescent="0.2">
      <c r="A229" s="119"/>
      <c r="B229" s="119"/>
      <c r="C229" s="119"/>
      <c r="D229" s="131"/>
      <c r="E229" s="146" t="s">
        <v>136</v>
      </c>
      <c r="F229" s="119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</row>
    <row r="230" spans="1:21" s="51" customFormat="1" ht="12.75" x14ac:dyDescent="0.2">
      <c r="A230" s="119">
        <v>2511</v>
      </c>
      <c r="B230" s="119">
        <v>5</v>
      </c>
      <c r="C230" s="119">
        <v>1</v>
      </c>
      <c r="D230" s="131">
        <v>1</v>
      </c>
      <c r="E230" s="146" t="s">
        <v>161</v>
      </c>
      <c r="F230" s="119"/>
      <c r="G230" s="27">
        <f>H230</f>
        <v>154416</v>
      </c>
      <c r="H230" s="27">
        <f>65836+88580</f>
        <v>154416</v>
      </c>
      <c r="I230" s="27"/>
      <c r="J230" s="27">
        <f t="shared" ref="J230" si="172">K230</f>
        <v>160045</v>
      </c>
      <c r="K230" s="27">
        <f>67845+92200</f>
        <v>160045</v>
      </c>
      <c r="L230" s="27"/>
      <c r="M230" s="27">
        <f t="shared" ref="M230" si="173">N230</f>
        <v>170800</v>
      </c>
      <c r="N230" s="27">
        <f t="shared" ref="N230" si="174">N242</f>
        <v>170800</v>
      </c>
      <c r="O230" s="27"/>
      <c r="P230" s="27">
        <f t="shared" ref="P230" si="175">Q230</f>
        <v>170800</v>
      </c>
      <c r="Q230" s="27">
        <f t="shared" ref="Q230" si="176">Q242</f>
        <v>170800</v>
      </c>
      <c r="R230" s="27"/>
      <c r="S230" s="27">
        <f t="shared" ref="S230" si="177">T230</f>
        <v>170800</v>
      </c>
      <c r="T230" s="27">
        <f t="shared" ref="T230" si="178">T242</f>
        <v>170800</v>
      </c>
      <c r="U230" s="27"/>
    </row>
    <row r="231" spans="1:21" s="51" customFormat="1" ht="12.75" x14ac:dyDescent="0.2">
      <c r="A231" s="119"/>
      <c r="B231" s="119"/>
      <c r="C231" s="119"/>
      <c r="D231" s="131"/>
      <c r="E231" s="146" t="s">
        <v>12</v>
      </c>
      <c r="F231" s="119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</row>
    <row r="232" spans="1:21" s="51" customFormat="1" ht="12.75" x14ac:dyDescent="0.2">
      <c r="A232" s="119"/>
      <c r="B232" s="119"/>
      <c r="C232" s="119"/>
      <c r="D232" s="131"/>
      <c r="E232" s="55" t="s">
        <v>510</v>
      </c>
      <c r="F232" s="9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</row>
    <row r="233" spans="1:21" s="51" customFormat="1" ht="12.75" hidden="1" customHeight="1" x14ac:dyDescent="0.2">
      <c r="A233" s="119"/>
      <c r="B233" s="119"/>
      <c r="C233" s="119"/>
      <c r="D233" s="131"/>
      <c r="E233" s="146" t="s">
        <v>338</v>
      </c>
      <c r="F233" s="119" t="s">
        <v>339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</row>
    <row r="234" spans="1:21" s="51" customFormat="1" ht="12.75" hidden="1" customHeight="1" x14ac:dyDescent="0.2">
      <c r="A234" s="119"/>
      <c r="B234" s="119"/>
      <c r="C234" s="119"/>
      <c r="D234" s="131"/>
      <c r="E234" s="146" t="s">
        <v>375</v>
      </c>
      <c r="F234" s="119" t="s">
        <v>376</v>
      </c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</row>
    <row r="235" spans="1:21" s="51" customFormat="1" ht="12.75" hidden="1" customHeight="1" x14ac:dyDescent="0.2">
      <c r="A235" s="119"/>
      <c r="B235" s="119"/>
      <c r="C235" s="119"/>
      <c r="D235" s="131"/>
      <c r="E235" s="146" t="s">
        <v>381</v>
      </c>
      <c r="F235" s="119" t="s">
        <v>382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</row>
    <row r="236" spans="1:21" s="51" customFormat="1" ht="25.5" hidden="1" customHeight="1" x14ac:dyDescent="0.2">
      <c r="A236" s="119"/>
      <c r="B236" s="119"/>
      <c r="C236" s="119"/>
      <c r="D236" s="131"/>
      <c r="E236" s="55" t="s">
        <v>511</v>
      </c>
      <c r="F236" s="9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</row>
    <row r="237" spans="1:21" s="51" customFormat="1" ht="12.75" hidden="1" customHeight="1" x14ac:dyDescent="0.2">
      <c r="A237" s="119"/>
      <c r="B237" s="119"/>
      <c r="C237" s="119"/>
      <c r="D237" s="131"/>
      <c r="E237" s="146" t="s">
        <v>227</v>
      </c>
      <c r="F237" s="119" t="s">
        <v>228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</row>
    <row r="238" spans="1:21" s="51" customFormat="1" ht="38.25" hidden="1" customHeight="1" x14ac:dyDescent="0.2">
      <c r="A238" s="119"/>
      <c r="B238" s="119"/>
      <c r="C238" s="119"/>
      <c r="D238" s="131"/>
      <c r="E238" s="55" t="s">
        <v>512</v>
      </c>
      <c r="F238" s="9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</row>
    <row r="239" spans="1:21" s="51" customFormat="1" ht="25.5" hidden="1" customHeight="1" x14ac:dyDescent="0.2">
      <c r="A239" s="119"/>
      <c r="B239" s="119"/>
      <c r="C239" s="119"/>
      <c r="D239" s="131"/>
      <c r="E239" s="146" t="s">
        <v>216</v>
      </c>
      <c r="F239" s="119" t="s">
        <v>217</v>
      </c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</row>
    <row r="240" spans="1:21" s="51" customFormat="1" ht="25.5" hidden="1" customHeight="1" x14ac:dyDescent="0.2">
      <c r="A240" s="119"/>
      <c r="B240" s="119"/>
      <c r="C240" s="119"/>
      <c r="D240" s="131"/>
      <c r="E240" s="146" t="s">
        <v>218</v>
      </c>
      <c r="F240" s="119" t="s">
        <v>219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</row>
    <row r="241" spans="1:21" s="51" customFormat="1" ht="12.75" hidden="1" customHeight="1" x14ac:dyDescent="0.2">
      <c r="A241" s="119"/>
      <c r="B241" s="119"/>
      <c r="C241" s="119"/>
      <c r="D241" s="131"/>
      <c r="E241" s="146" t="s">
        <v>225</v>
      </c>
      <c r="F241" s="119" t="s">
        <v>226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</row>
    <row r="242" spans="1:21" s="51" customFormat="1" ht="12.75" x14ac:dyDescent="0.2">
      <c r="A242" s="119"/>
      <c r="B242" s="119"/>
      <c r="C242" s="119"/>
      <c r="D242" s="131"/>
      <c r="E242" s="146" t="s">
        <v>227</v>
      </c>
      <c r="F242" s="119" t="s">
        <v>228</v>
      </c>
      <c r="G242" s="27">
        <f>H242</f>
        <v>170800</v>
      </c>
      <c r="H242" s="27">
        <v>170800</v>
      </c>
      <c r="I242" s="27"/>
      <c r="J242" s="27">
        <f t="shared" ref="J242" si="179">K242</f>
        <v>170800</v>
      </c>
      <c r="K242" s="27">
        <v>170800</v>
      </c>
      <c r="L242" s="27"/>
      <c r="M242" s="27">
        <f t="shared" ref="M242" si="180">N242</f>
        <v>170800</v>
      </c>
      <c r="N242" s="27">
        <v>170800</v>
      </c>
      <c r="O242" s="27"/>
      <c r="P242" s="27">
        <f t="shared" ref="P242" si="181">Q242</f>
        <v>170800</v>
      </c>
      <c r="Q242" s="27">
        <v>170800</v>
      </c>
      <c r="R242" s="27"/>
      <c r="S242" s="27">
        <f t="shared" ref="S242" si="182">T242</f>
        <v>170800</v>
      </c>
      <c r="T242" s="27">
        <v>170800</v>
      </c>
      <c r="U242" s="27"/>
    </row>
    <row r="243" spans="1:21" s="51" customFormat="1" ht="12.75" hidden="1" customHeight="1" x14ac:dyDescent="0.2">
      <c r="A243" s="119"/>
      <c r="B243" s="119"/>
      <c r="C243" s="119"/>
      <c r="D243" s="131"/>
      <c r="E243" s="146" t="s">
        <v>229</v>
      </c>
      <c r="F243" s="119" t="s">
        <v>230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</row>
    <row r="244" spans="1:21" s="51" customFormat="1" ht="12.75" hidden="1" customHeight="1" x14ac:dyDescent="0.2">
      <c r="A244" s="119"/>
      <c r="B244" s="119"/>
      <c r="C244" s="119"/>
      <c r="D244" s="131"/>
      <c r="E244" s="146" t="s">
        <v>231</v>
      </c>
      <c r="F244" s="119" t="s">
        <v>232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</row>
    <row r="245" spans="1:21" s="51" customFormat="1" ht="12.75" hidden="1" customHeight="1" x14ac:dyDescent="0.2">
      <c r="A245" s="119"/>
      <c r="B245" s="119"/>
      <c r="C245" s="119"/>
      <c r="D245" s="131"/>
      <c r="E245" s="146" t="s">
        <v>245</v>
      </c>
      <c r="F245" s="119" t="s">
        <v>246</v>
      </c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</row>
    <row r="246" spans="1:21" s="51" customFormat="1" ht="12.75" hidden="1" customHeight="1" x14ac:dyDescent="0.2">
      <c r="A246" s="119"/>
      <c r="B246" s="119"/>
      <c r="C246" s="119"/>
      <c r="D246" s="131"/>
      <c r="E246" s="146" t="s">
        <v>256</v>
      </c>
      <c r="F246" s="119" t="s">
        <v>257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</row>
    <row r="247" spans="1:21" s="51" customFormat="1" ht="12.75" hidden="1" customHeight="1" x14ac:dyDescent="0.2">
      <c r="A247" s="119"/>
      <c r="B247" s="119"/>
      <c r="C247" s="119"/>
      <c r="D247" s="131"/>
      <c r="E247" s="146" t="s">
        <v>259</v>
      </c>
      <c r="F247" s="119" t="s">
        <v>260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</row>
    <row r="248" spans="1:21" s="51" customFormat="1" ht="25.5" hidden="1" customHeight="1" x14ac:dyDescent="0.2">
      <c r="A248" s="119"/>
      <c r="B248" s="119"/>
      <c r="C248" s="119"/>
      <c r="D248" s="131"/>
      <c r="E248" s="146" t="s">
        <v>264</v>
      </c>
      <c r="F248" s="119" t="s">
        <v>265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</row>
    <row r="249" spans="1:21" s="51" customFormat="1" ht="12.75" hidden="1" customHeight="1" x14ac:dyDescent="0.2">
      <c r="A249" s="119"/>
      <c r="B249" s="119"/>
      <c r="C249" s="119"/>
      <c r="D249" s="131"/>
      <c r="E249" s="146" t="s">
        <v>267</v>
      </c>
      <c r="F249" s="119" t="s">
        <v>268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</row>
    <row r="250" spans="1:21" s="51" customFormat="1" ht="12.75" hidden="1" customHeight="1" x14ac:dyDescent="0.2">
      <c r="A250" s="119"/>
      <c r="B250" s="119"/>
      <c r="C250" s="119"/>
      <c r="D250" s="131"/>
      <c r="E250" s="146" t="s">
        <v>271</v>
      </c>
      <c r="F250" s="119" t="s">
        <v>272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</row>
    <row r="251" spans="1:21" s="51" customFormat="1" ht="12.75" hidden="1" customHeight="1" x14ac:dyDescent="0.2">
      <c r="A251" s="119"/>
      <c r="B251" s="119"/>
      <c r="C251" s="119"/>
      <c r="D251" s="131"/>
      <c r="E251" s="146" t="s">
        <v>275</v>
      </c>
      <c r="F251" s="119" t="s">
        <v>276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</row>
    <row r="252" spans="1:21" s="51" customFormat="1" ht="12.75" hidden="1" customHeight="1" x14ac:dyDescent="0.2">
      <c r="A252" s="119"/>
      <c r="B252" s="119"/>
      <c r="C252" s="119"/>
      <c r="D252" s="131"/>
      <c r="E252" s="146" t="s">
        <v>277</v>
      </c>
      <c r="F252" s="119" t="s">
        <v>278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</row>
    <row r="253" spans="1:21" s="51" customFormat="1" ht="12.75" hidden="1" customHeight="1" x14ac:dyDescent="0.2">
      <c r="A253" s="119"/>
      <c r="B253" s="119"/>
      <c r="C253" s="119"/>
      <c r="D253" s="131"/>
      <c r="E253" s="146" t="s">
        <v>351</v>
      </c>
      <c r="F253" s="119" t="s">
        <v>352</v>
      </c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</row>
    <row r="254" spans="1:21" s="51" customFormat="1" ht="12.75" hidden="1" customHeight="1" x14ac:dyDescent="0.2">
      <c r="A254" s="119"/>
      <c r="B254" s="119"/>
      <c r="C254" s="119"/>
      <c r="D254" s="131"/>
      <c r="E254" s="146" t="s">
        <v>362</v>
      </c>
      <c r="F254" s="119" t="s">
        <v>363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</row>
    <row r="255" spans="1:21" s="51" customFormat="1" ht="12.75" hidden="1" customHeight="1" x14ac:dyDescent="0.2">
      <c r="A255" s="119"/>
      <c r="B255" s="119"/>
      <c r="C255" s="119"/>
      <c r="D255" s="131"/>
      <c r="E255" s="146" t="s">
        <v>383</v>
      </c>
      <c r="F255" s="119" t="s">
        <v>384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</row>
    <row r="256" spans="1:21" s="51" customFormat="1" ht="12.75" hidden="1" customHeight="1" x14ac:dyDescent="0.2">
      <c r="A256" s="119"/>
      <c r="B256" s="119"/>
      <c r="C256" s="119"/>
      <c r="D256" s="131"/>
      <c r="E256" s="146" t="s">
        <v>385</v>
      </c>
      <c r="F256" s="119" t="s">
        <v>386</v>
      </c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</row>
    <row r="257" spans="1:21" s="51" customFormat="1" ht="40.5" hidden="1" customHeight="1" x14ac:dyDescent="0.2">
      <c r="A257" s="119"/>
      <c r="B257" s="119"/>
      <c r="C257" s="119"/>
      <c r="D257" s="131"/>
      <c r="E257" s="55" t="s">
        <v>513</v>
      </c>
      <c r="F257" s="94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</row>
    <row r="258" spans="1:21" s="51" customFormat="1" ht="25.5" hidden="1" customHeight="1" x14ac:dyDescent="0.2">
      <c r="A258" s="119"/>
      <c r="B258" s="119"/>
      <c r="C258" s="119"/>
      <c r="D258" s="131"/>
      <c r="E258" s="146" t="s">
        <v>293</v>
      </c>
      <c r="F258" s="119" t="s">
        <v>294</v>
      </c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</row>
    <row r="259" spans="1:21" s="51" customFormat="1" ht="12.75" hidden="1" customHeight="1" x14ac:dyDescent="0.2">
      <c r="A259" s="119">
        <v>2520</v>
      </c>
      <c r="B259" s="119">
        <v>5</v>
      </c>
      <c r="C259" s="119">
        <v>2</v>
      </c>
      <c r="D259" s="131">
        <v>0</v>
      </c>
      <c r="E259" s="55" t="s">
        <v>162</v>
      </c>
      <c r="F259" s="94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</row>
    <row r="260" spans="1:21" s="51" customFormat="1" ht="12.75" hidden="1" customHeight="1" x14ac:dyDescent="0.2">
      <c r="A260" s="119"/>
      <c r="B260" s="119"/>
      <c r="C260" s="119"/>
      <c r="D260" s="131"/>
      <c r="E260" s="146" t="s">
        <v>136</v>
      </c>
      <c r="F260" s="119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</row>
    <row r="261" spans="1:21" s="51" customFormat="1" ht="12.75" hidden="1" customHeight="1" x14ac:dyDescent="0.2">
      <c r="A261" s="119">
        <v>2521</v>
      </c>
      <c r="B261" s="119">
        <v>5</v>
      </c>
      <c r="C261" s="119">
        <v>2</v>
      </c>
      <c r="D261" s="131">
        <v>1</v>
      </c>
      <c r="E261" s="146" t="s">
        <v>162</v>
      </c>
      <c r="F261" s="119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</row>
    <row r="262" spans="1:21" s="51" customFormat="1" ht="12.75" hidden="1" customHeight="1" x14ac:dyDescent="0.2">
      <c r="A262" s="119"/>
      <c r="B262" s="119"/>
      <c r="C262" s="119"/>
      <c r="D262" s="131"/>
      <c r="E262" s="146" t="s">
        <v>12</v>
      </c>
      <c r="F262" s="119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</row>
    <row r="263" spans="1:21" s="51" customFormat="1" ht="25.5" hidden="1" customHeight="1" x14ac:dyDescent="0.2">
      <c r="A263" s="119"/>
      <c r="B263" s="119"/>
      <c r="C263" s="119"/>
      <c r="D263" s="131"/>
      <c r="E263" s="55" t="s">
        <v>514</v>
      </c>
      <c r="F263" s="94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</row>
    <row r="264" spans="1:21" s="51" customFormat="1" ht="12.75" hidden="1" customHeight="1" x14ac:dyDescent="0.2">
      <c r="A264" s="119"/>
      <c r="B264" s="119"/>
      <c r="C264" s="119"/>
      <c r="D264" s="131"/>
      <c r="E264" s="146" t="s">
        <v>375</v>
      </c>
      <c r="F264" s="119" t="s">
        <v>376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</row>
    <row r="265" spans="1:21" s="51" customFormat="1" ht="25.5" hidden="1" customHeight="1" x14ac:dyDescent="0.2">
      <c r="A265" s="119"/>
      <c r="B265" s="119"/>
      <c r="C265" s="119"/>
      <c r="D265" s="131"/>
      <c r="E265" s="146" t="s">
        <v>377</v>
      </c>
      <c r="F265" s="119" t="s">
        <v>378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</row>
    <row r="266" spans="1:21" s="51" customFormat="1" ht="12.75" hidden="1" customHeight="1" x14ac:dyDescent="0.2">
      <c r="A266" s="119">
        <v>2530</v>
      </c>
      <c r="B266" s="119">
        <v>5</v>
      </c>
      <c r="C266" s="119">
        <v>3</v>
      </c>
      <c r="D266" s="131">
        <v>0</v>
      </c>
      <c r="E266" s="55" t="s">
        <v>163</v>
      </c>
      <c r="F266" s="9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</row>
    <row r="267" spans="1:21" s="51" customFormat="1" ht="12.75" hidden="1" customHeight="1" x14ac:dyDescent="0.2">
      <c r="A267" s="119"/>
      <c r="B267" s="119"/>
      <c r="C267" s="119"/>
      <c r="D267" s="131"/>
      <c r="E267" s="146" t="s">
        <v>136</v>
      </c>
      <c r="F267" s="119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</row>
    <row r="268" spans="1:21" s="51" customFormat="1" ht="12.75" hidden="1" customHeight="1" x14ac:dyDescent="0.2">
      <c r="A268" s="119">
        <v>2531</v>
      </c>
      <c r="B268" s="119">
        <v>5</v>
      </c>
      <c r="C268" s="119">
        <v>3</v>
      </c>
      <c r="D268" s="131">
        <v>1</v>
      </c>
      <c r="E268" s="146" t="s">
        <v>164</v>
      </c>
      <c r="F268" s="119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</row>
    <row r="269" spans="1:21" s="51" customFormat="1" ht="12.75" hidden="1" customHeight="1" x14ac:dyDescent="0.2">
      <c r="A269" s="119"/>
      <c r="B269" s="119"/>
      <c r="C269" s="119"/>
      <c r="D269" s="131"/>
      <c r="E269" s="146" t="s">
        <v>12</v>
      </c>
      <c r="F269" s="119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</row>
    <row r="270" spans="1:21" s="51" customFormat="1" ht="12.75" hidden="1" customHeight="1" x14ac:dyDescent="0.2">
      <c r="A270" s="119"/>
      <c r="B270" s="119"/>
      <c r="C270" s="119"/>
      <c r="D270" s="131"/>
      <c r="E270" s="55" t="s">
        <v>515</v>
      </c>
      <c r="F270" s="94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</row>
    <row r="271" spans="1:21" s="51" customFormat="1" ht="12.75" hidden="1" customHeight="1" x14ac:dyDescent="0.2">
      <c r="A271" s="119"/>
      <c r="B271" s="119"/>
      <c r="C271" s="119"/>
      <c r="D271" s="131"/>
      <c r="E271" s="146" t="s">
        <v>227</v>
      </c>
      <c r="F271" s="119" t="s">
        <v>228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</row>
    <row r="272" spans="1:21" s="51" customFormat="1" ht="25.5" customHeight="1" x14ac:dyDescent="0.2">
      <c r="A272" s="119">
        <v>2560</v>
      </c>
      <c r="B272" s="119">
        <v>5</v>
      </c>
      <c r="C272" s="119">
        <v>6</v>
      </c>
      <c r="D272" s="131">
        <v>0</v>
      </c>
      <c r="E272" s="55" t="s">
        <v>165</v>
      </c>
      <c r="F272" s="94"/>
      <c r="G272" s="27">
        <f>G274</f>
        <v>0</v>
      </c>
      <c r="H272" s="27">
        <f>H274</f>
        <v>0</v>
      </c>
      <c r="I272" s="27">
        <f t="shared" ref="I272:U272" si="183">I274</f>
        <v>0</v>
      </c>
      <c r="J272" s="27">
        <f t="shared" si="183"/>
        <v>0</v>
      </c>
      <c r="K272" s="27">
        <f t="shared" si="183"/>
        <v>0</v>
      </c>
      <c r="L272" s="27">
        <f t="shared" si="183"/>
        <v>11450</v>
      </c>
      <c r="M272" s="27">
        <f t="shared" si="183"/>
        <v>0</v>
      </c>
      <c r="N272" s="27">
        <f t="shared" si="183"/>
        <v>0</v>
      </c>
      <c r="O272" s="27">
        <f t="shared" si="183"/>
        <v>0</v>
      </c>
      <c r="P272" s="27">
        <f t="shared" si="183"/>
        <v>0</v>
      </c>
      <c r="Q272" s="27">
        <f t="shared" si="183"/>
        <v>0</v>
      </c>
      <c r="R272" s="27">
        <f t="shared" si="183"/>
        <v>0</v>
      </c>
      <c r="S272" s="27">
        <f t="shared" si="183"/>
        <v>0</v>
      </c>
      <c r="T272" s="27">
        <f t="shared" si="183"/>
        <v>0</v>
      </c>
      <c r="U272" s="27">
        <f t="shared" si="183"/>
        <v>0</v>
      </c>
    </row>
    <row r="273" spans="1:21" s="51" customFormat="1" ht="12.75" customHeight="1" x14ac:dyDescent="0.2">
      <c r="A273" s="119"/>
      <c r="B273" s="119"/>
      <c r="C273" s="119"/>
      <c r="D273" s="131"/>
      <c r="E273" s="146" t="s">
        <v>136</v>
      </c>
      <c r="F273" s="119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</row>
    <row r="274" spans="1:21" s="51" customFormat="1" ht="25.5" customHeight="1" x14ac:dyDescent="0.2">
      <c r="A274" s="119">
        <v>2561</v>
      </c>
      <c r="B274" s="119">
        <v>5</v>
      </c>
      <c r="C274" s="119">
        <v>6</v>
      </c>
      <c r="D274" s="131">
        <v>1</v>
      </c>
      <c r="E274" s="146" t="s">
        <v>165</v>
      </c>
      <c r="F274" s="119"/>
      <c r="G274" s="27">
        <f t="shared" ref="G274:K274" si="184">G278+G279</f>
        <v>0</v>
      </c>
      <c r="H274" s="27">
        <f t="shared" si="184"/>
        <v>0</v>
      </c>
      <c r="I274" s="27">
        <f t="shared" si="184"/>
        <v>0</v>
      </c>
      <c r="J274" s="27">
        <f t="shared" si="184"/>
        <v>0</v>
      </c>
      <c r="K274" s="27">
        <f t="shared" si="184"/>
        <v>0</v>
      </c>
      <c r="L274" s="27">
        <f>L278+L279</f>
        <v>11450</v>
      </c>
      <c r="M274" s="27">
        <f t="shared" ref="M274:U274" si="185">M278+M279</f>
        <v>0</v>
      </c>
      <c r="N274" s="27">
        <f t="shared" si="185"/>
        <v>0</v>
      </c>
      <c r="O274" s="27">
        <f t="shared" si="185"/>
        <v>0</v>
      </c>
      <c r="P274" s="27">
        <f t="shared" si="185"/>
        <v>0</v>
      </c>
      <c r="Q274" s="27">
        <f t="shared" si="185"/>
        <v>0</v>
      </c>
      <c r="R274" s="27">
        <f t="shared" si="185"/>
        <v>0</v>
      </c>
      <c r="S274" s="27">
        <f t="shared" si="185"/>
        <v>0</v>
      </c>
      <c r="T274" s="27">
        <f t="shared" si="185"/>
        <v>0</v>
      </c>
      <c r="U274" s="27">
        <f t="shared" si="185"/>
        <v>0</v>
      </c>
    </row>
    <row r="275" spans="1:21" s="51" customFormat="1" ht="12.75" customHeight="1" x14ac:dyDescent="0.2">
      <c r="A275" s="119"/>
      <c r="B275" s="119"/>
      <c r="C275" s="119"/>
      <c r="D275" s="131"/>
      <c r="E275" s="146" t="s">
        <v>12</v>
      </c>
      <c r="F275" s="119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</row>
    <row r="276" spans="1:21" s="51" customFormat="1" ht="12.75" customHeight="1" x14ac:dyDescent="0.2">
      <c r="A276" s="119"/>
      <c r="B276" s="119"/>
      <c r="C276" s="119"/>
      <c r="D276" s="131"/>
      <c r="E276" s="55" t="s">
        <v>516</v>
      </c>
      <c r="F276" s="94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</row>
    <row r="277" spans="1:21" s="51" customFormat="1" ht="25.5" hidden="1" customHeight="1" x14ac:dyDescent="0.2">
      <c r="A277" s="119"/>
      <c r="B277" s="119"/>
      <c r="C277" s="119"/>
      <c r="D277" s="131"/>
      <c r="E277" s="146" t="s">
        <v>293</v>
      </c>
      <c r="F277" s="119" t="s">
        <v>294</v>
      </c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</row>
    <row r="278" spans="1:21" s="51" customFormat="1" ht="12.75" customHeight="1" x14ac:dyDescent="0.2">
      <c r="A278" s="119"/>
      <c r="B278" s="119"/>
      <c r="C278" s="119"/>
      <c r="D278" s="131"/>
      <c r="E278" s="146" t="s">
        <v>635</v>
      </c>
      <c r="F278" s="169">
        <v>5122</v>
      </c>
      <c r="G278" s="27"/>
      <c r="H278" s="27"/>
      <c r="I278" s="27"/>
      <c r="J278" s="27"/>
      <c r="K278" s="27"/>
      <c r="L278" s="27">
        <v>10050</v>
      </c>
      <c r="M278" s="27"/>
      <c r="N278" s="27"/>
      <c r="O278" s="27"/>
      <c r="P278" s="27"/>
      <c r="Q278" s="27"/>
      <c r="R278" s="27"/>
      <c r="S278" s="27"/>
      <c r="T278" s="27"/>
      <c r="U278" s="27"/>
    </row>
    <row r="279" spans="1:21" s="51" customFormat="1" ht="25.5" customHeight="1" x14ac:dyDescent="0.2">
      <c r="A279" s="119"/>
      <c r="B279" s="119"/>
      <c r="C279" s="119"/>
      <c r="D279" s="131"/>
      <c r="E279" s="55" t="s">
        <v>636</v>
      </c>
      <c r="F279" s="94">
        <v>5131</v>
      </c>
      <c r="G279" s="27"/>
      <c r="H279" s="27"/>
      <c r="I279" s="27"/>
      <c r="J279" s="27"/>
      <c r="K279" s="27"/>
      <c r="L279" s="27">
        <v>1400</v>
      </c>
      <c r="M279" s="27"/>
      <c r="N279" s="27"/>
      <c r="O279" s="27"/>
      <c r="P279" s="27"/>
      <c r="Q279" s="27"/>
      <c r="R279" s="27"/>
      <c r="S279" s="27"/>
      <c r="T279" s="27"/>
      <c r="U279" s="27"/>
    </row>
    <row r="280" spans="1:21" s="51" customFormat="1" ht="12.75" hidden="1" customHeight="1" x14ac:dyDescent="0.2">
      <c r="A280" s="119"/>
      <c r="B280" s="119"/>
      <c r="C280" s="119"/>
      <c r="D280" s="131"/>
      <c r="E280" s="146" t="s">
        <v>227</v>
      </c>
      <c r="F280" s="119" t="s">
        <v>228</v>
      </c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</row>
    <row r="281" spans="1:21" s="51" customFormat="1" ht="25.5" hidden="1" customHeight="1" x14ac:dyDescent="0.2">
      <c r="A281" s="119"/>
      <c r="B281" s="119"/>
      <c r="C281" s="119"/>
      <c r="D281" s="131"/>
      <c r="E281" s="55" t="s">
        <v>517</v>
      </c>
      <c r="F281" s="94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</row>
    <row r="282" spans="1:21" s="51" customFormat="1" ht="12.75" hidden="1" customHeight="1" x14ac:dyDescent="0.2">
      <c r="A282" s="119"/>
      <c r="B282" s="119"/>
      <c r="C282" s="119"/>
      <c r="D282" s="131"/>
      <c r="E282" s="146" t="s">
        <v>227</v>
      </c>
      <c r="F282" s="119" t="s">
        <v>228</v>
      </c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</row>
    <row r="283" spans="1:21" s="51" customFormat="1" ht="12.75" hidden="1" customHeight="1" x14ac:dyDescent="0.2">
      <c r="A283" s="119"/>
      <c r="B283" s="119"/>
      <c r="C283" s="119"/>
      <c r="D283" s="131"/>
      <c r="E283" s="146" t="s">
        <v>375</v>
      </c>
      <c r="F283" s="119" t="s">
        <v>376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</row>
    <row r="284" spans="1:21" s="51" customFormat="1" ht="12.75" hidden="1" customHeight="1" x14ac:dyDescent="0.2">
      <c r="A284" s="119"/>
      <c r="B284" s="119"/>
      <c r="C284" s="119"/>
      <c r="D284" s="131"/>
      <c r="E284" s="55" t="s">
        <v>518</v>
      </c>
      <c r="F284" s="94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</row>
    <row r="285" spans="1:21" s="51" customFormat="1" ht="25.5" hidden="1" customHeight="1" x14ac:dyDescent="0.2">
      <c r="A285" s="119"/>
      <c r="B285" s="119"/>
      <c r="C285" s="119"/>
      <c r="D285" s="131"/>
      <c r="E285" s="146" t="s">
        <v>293</v>
      </c>
      <c r="F285" s="119" t="s">
        <v>294</v>
      </c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</row>
    <row r="286" spans="1:21" s="51" customFormat="1" ht="25.5" x14ac:dyDescent="0.2">
      <c r="A286" s="119">
        <v>2600</v>
      </c>
      <c r="B286" s="119">
        <v>6</v>
      </c>
      <c r="C286" s="119">
        <v>0</v>
      </c>
      <c r="D286" s="131">
        <v>0</v>
      </c>
      <c r="E286" s="55" t="s">
        <v>166</v>
      </c>
      <c r="F286" s="94"/>
      <c r="G286" s="27">
        <f>H286+I286</f>
        <v>32526</v>
      </c>
      <c r="H286" s="27">
        <f>H294+H312</f>
        <v>2391</v>
      </c>
      <c r="I286" s="27">
        <f>I294+I312</f>
        <v>30135</v>
      </c>
      <c r="J286" s="27">
        <f t="shared" ref="J286" si="186">K286+L286</f>
        <v>36320</v>
      </c>
      <c r="K286" s="27">
        <f t="shared" ref="K286:L286" si="187">K294+K312</f>
        <v>3253</v>
      </c>
      <c r="L286" s="27">
        <f t="shared" si="187"/>
        <v>33067</v>
      </c>
      <c r="M286" s="27">
        <f>N286+O286</f>
        <v>90000</v>
      </c>
      <c r="N286" s="27">
        <f>N294+N312</f>
        <v>6000</v>
      </c>
      <c r="O286" s="27">
        <f>O288+O294+O312</f>
        <v>84000</v>
      </c>
      <c r="P286" s="27">
        <f t="shared" ref="P286" si="188">Q286+R286</f>
        <v>69000</v>
      </c>
      <c r="Q286" s="27">
        <f t="shared" ref="Q286:U286" si="189">Q294+Q312</f>
        <v>6000</v>
      </c>
      <c r="R286" s="27">
        <f t="shared" ref="R286:U286" si="190">R288+R294+R312</f>
        <v>63000</v>
      </c>
      <c r="S286" s="27">
        <f t="shared" ref="S286" si="191">T286+U286</f>
        <v>69000</v>
      </c>
      <c r="T286" s="27">
        <f t="shared" ref="T286:U286" si="192">T294+T312</f>
        <v>6000</v>
      </c>
      <c r="U286" s="27">
        <f t="shared" ref="U286" si="193">U288+U294+U312</f>
        <v>63000</v>
      </c>
    </row>
    <row r="287" spans="1:21" s="51" customFormat="1" ht="12.75" x14ac:dyDescent="0.2">
      <c r="A287" s="119"/>
      <c r="B287" s="119"/>
      <c r="C287" s="119"/>
      <c r="D287" s="131"/>
      <c r="E287" s="146" t="s">
        <v>12</v>
      </c>
      <c r="F287" s="119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</row>
    <row r="288" spans="1:21" s="51" customFormat="1" ht="12.75" customHeight="1" x14ac:dyDescent="0.2">
      <c r="A288" s="119">
        <v>2610</v>
      </c>
      <c r="B288" s="119">
        <v>6</v>
      </c>
      <c r="C288" s="119">
        <v>1</v>
      </c>
      <c r="D288" s="131">
        <v>0</v>
      </c>
      <c r="E288" s="55" t="s">
        <v>167</v>
      </c>
      <c r="F288" s="94"/>
      <c r="G288" s="27"/>
      <c r="H288" s="27"/>
      <c r="I288" s="27"/>
      <c r="J288" s="27"/>
      <c r="K288" s="27"/>
      <c r="L288" s="27"/>
      <c r="M288" s="27">
        <f>M292+M293</f>
        <v>30000</v>
      </c>
      <c r="N288" s="27"/>
      <c r="O288" s="27">
        <f>O292+O293</f>
        <v>30000</v>
      </c>
      <c r="P288" s="27">
        <f t="shared" ref="P288:U288" si="194">P292+P293</f>
        <v>30000</v>
      </c>
      <c r="Q288" s="27"/>
      <c r="R288" s="27">
        <f t="shared" ref="R288:U288" si="195">R292+R293</f>
        <v>30000</v>
      </c>
      <c r="S288" s="27">
        <f t="shared" si="195"/>
        <v>30000</v>
      </c>
      <c r="T288" s="27"/>
      <c r="U288" s="27">
        <f t="shared" ref="U288" si="196">U292+U293</f>
        <v>30000</v>
      </c>
    </row>
    <row r="289" spans="1:21" s="51" customFormat="1" ht="12.75" customHeight="1" x14ac:dyDescent="0.2">
      <c r="A289" s="119"/>
      <c r="B289" s="119"/>
      <c r="C289" s="119"/>
      <c r="D289" s="131"/>
      <c r="E289" s="146" t="s">
        <v>136</v>
      </c>
      <c r="F289" s="119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</row>
    <row r="290" spans="1:21" s="51" customFormat="1" ht="12.75" customHeight="1" x14ac:dyDescent="0.2">
      <c r="A290" s="119">
        <v>2611</v>
      </c>
      <c r="B290" s="119">
        <v>6</v>
      </c>
      <c r="C290" s="119">
        <v>1</v>
      </c>
      <c r="D290" s="131">
        <v>1</v>
      </c>
      <c r="E290" s="146" t="s">
        <v>167</v>
      </c>
      <c r="F290" s="119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</row>
    <row r="291" spans="1:21" s="51" customFormat="1" ht="12.75" customHeight="1" x14ac:dyDescent="0.2">
      <c r="A291" s="119"/>
      <c r="B291" s="119"/>
      <c r="C291" s="119"/>
      <c r="D291" s="131"/>
      <c r="E291" s="146" t="s">
        <v>12</v>
      </c>
      <c r="F291" s="119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</row>
    <row r="292" spans="1:21" s="51" customFormat="1" ht="25.5" x14ac:dyDescent="0.2">
      <c r="A292" s="172"/>
      <c r="B292" s="172"/>
      <c r="C292" s="172"/>
      <c r="D292" s="176"/>
      <c r="E292" s="146" t="s">
        <v>377</v>
      </c>
      <c r="F292" s="172">
        <v>5113</v>
      </c>
      <c r="G292" s="27"/>
      <c r="H292" s="27"/>
      <c r="I292" s="27"/>
      <c r="J292" s="27"/>
      <c r="K292" s="27"/>
      <c r="L292" s="27"/>
      <c r="M292" s="27">
        <f t="shared" ref="M292" si="197">O292</f>
        <v>10000</v>
      </c>
      <c r="N292" s="27"/>
      <c r="O292" s="27">
        <v>10000</v>
      </c>
      <c r="P292" s="27">
        <f t="shared" ref="P292" si="198">R292</f>
        <v>10000</v>
      </c>
      <c r="Q292" s="27"/>
      <c r="R292" s="27">
        <v>10000</v>
      </c>
      <c r="S292" s="27">
        <f t="shared" ref="S292" si="199">U292</f>
        <v>10000</v>
      </c>
      <c r="T292" s="27"/>
      <c r="U292" s="27">
        <v>10000</v>
      </c>
    </row>
    <row r="293" spans="1:21" s="51" customFormat="1" ht="12.75" x14ac:dyDescent="0.2">
      <c r="A293" s="172"/>
      <c r="B293" s="172"/>
      <c r="C293" s="172"/>
      <c r="D293" s="176"/>
      <c r="E293" s="146" t="s">
        <v>640</v>
      </c>
      <c r="F293" s="172">
        <v>5129</v>
      </c>
      <c r="G293" s="27"/>
      <c r="H293" s="27"/>
      <c r="I293" s="27"/>
      <c r="J293" s="27"/>
      <c r="K293" s="27"/>
      <c r="L293" s="27"/>
      <c r="M293" s="27">
        <f>O293</f>
        <v>20000</v>
      </c>
      <c r="N293" s="27"/>
      <c r="O293" s="27">
        <v>20000</v>
      </c>
      <c r="P293" s="27">
        <f>R293</f>
        <v>20000</v>
      </c>
      <c r="Q293" s="27"/>
      <c r="R293" s="27">
        <v>20000</v>
      </c>
      <c r="S293" s="27">
        <f>U293</f>
        <v>20000</v>
      </c>
      <c r="T293" s="27"/>
      <c r="U293" s="27">
        <v>20000</v>
      </c>
    </row>
    <row r="294" spans="1:21" s="51" customFormat="1" ht="12.75" x14ac:dyDescent="0.2">
      <c r="A294" s="119">
        <v>2640</v>
      </c>
      <c r="B294" s="119">
        <v>6</v>
      </c>
      <c r="C294" s="119">
        <v>4</v>
      </c>
      <c r="D294" s="131">
        <v>0</v>
      </c>
      <c r="E294" s="55" t="s">
        <v>168</v>
      </c>
      <c r="F294" s="94"/>
      <c r="G294" s="27">
        <f>I294</f>
        <v>25986</v>
      </c>
      <c r="H294" s="27"/>
      <c r="I294" s="27">
        <f>I296</f>
        <v>25986</v>
      </c>
      <c r="J294" s="27">
        <f t="shared" ref="J294" si="200">L294</f>
        <v>4000</v>
      </c>
      <c r="K294" s="27"/>
      <c r="L294" s="27">
        <f t="shared" ref="L294" si="201">L296</f>
        <v>4000</v>
      </c>
      <c r="M294" s="27">
        <f t="shared" ref="M294" si="202">O294</f>
        <v>41000</v>
      </c>
      <c r="N294" s="27"/>
      <c r="O294" s="27">
        <f t="shared" ref="O294" si="203">O296</f>
        <v>41000</v>
      </c>
      <c r="P294" s="27">
        <f t="shared" ref="P294" si="204">R294</f>
        <v>20000</v>
      </c>
      <c r="Q294" s="27"/>
      <c r="R294" s="27">
        <f t="shared" ref="R294" si="205">R296</f>
        <v>20000</v>
      </c>
      <c r="S294" s="27">
        <f t="shared" ref="S294" si="206">U294</f>
        <v>20000</v>
      </c>
      <c r="T294" s="27"/>
      <c r="U294" s="27">
        <f t="shared" ref="U294" si="207">U296</f>
        <v>20000</v>
      </c>
    </row>
    <row r="295" spans="1:21" s="51" customFormat="1" ht="12.75" x14ac:dyDescent="0.2">
      <c r="A295" s="119"/>
      <c r="B295" s="119"/>
      <c r="C295" s="119"/>
      <c r="D295" s="131"/>
      <c r="E295" s="146" t="s">
        <v>136</v>
      </c>
      <c r="F295" s="119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</row>
    <row r="296" spans="1:21" s="51" customFormat="1" ht="12.75" x14ac:dyDescent="0.2">
      <c r="A296" s="119">
        <v>2641</v>
      </c>
      <c r="B296" s="119">
        <v>6</v>
      </c>
      <c r="C296" s="119">
        <v>4</v>
      </c>
      <c r="D296" s="131">
        <v>1</v>
      </c>
      <c r="E296" s="146" t="s">
        <v>168</v>
      </c>
      <c r="F296" s="119"/>
      <c r="G296" s="27">
        <f t="shared" ref="G296:H296" si="208">G299+G311</f>
        <v>25456</v>
      </c>
      <c r="H296" s="27">
        <f t="shared" si="208"/>
        <v>0</v>
      </c>
      <c r="I296" s="27">
        <f>I299+I311</f>
        <v>25986</v>
      </c>
      <c r="J296" s="27">
        <f t="shared" ref="J296:L296" si="209">J299+J311</f>
        <v>0</v>
      </c>
      <c r="K296" s="27">
        <f t="shared" si="209"/>
        <v>0</v>
      </c>
      <c r="L296" s="27">
        <f t="shared" si="209"/>
        <v>4000</v>
      </c>
      <c r="M296" s="27">
        <f t="shared" ref="M296" si="210">O296</f>
        <v>41000</v>
      </c>
      <c r="N296" s="27"/>
      <c r="O296" s="27">
        <f t="shared" ref="O296" si="211">O299</f>
        <v>41000</v>
      </c>
      <c r="P296" s="27">
        <f t="shared" ref="P296" si="212">R296</f>
        <v>20000</v>
      </c>
      <c r="Q296" s="27"/>
      <c r="R296" s="27">
        <f t="shared" ref="R296" si="213">R299</f>
        <v>20000</v>
      </c>
      <c r="S296" s="27">
        <f t="shared" ref="S296" si="214">U296</f>
        <v>20000</v>
      </c>
      <c r="T296" s="27"/>
      <c r="U296" s="27">
        <f t="shared" ref="U296" si="215">U299</f>
        <v>20000</v>
      </c>
    </row>
    <row r="297" spans="1:21" s="51" customFormat="1" ht="12.75" x14ac:dyDescent="0.2">
      <c r="A297" s="119"/>
      <c r="B297" s="119"/>
      <c r="C297" s="119"/>
      <c r="D297" s="131"/>
      <c r="E297" s="146" t="s">
        <v>12</v>
      </c>
      <c r="F297" s="119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</row>
    <row r="298" spans="1:21" s="51" customFormat="1" ht="12.75" hidden="1" customHeight="1" x14ac:dyDescent="0.2">
      <c r="A298" s="119"/>
      <c r="B298" s="119"/>
      <c r="C298" s="119"/>
      <c r="D298" s="131"/>
      <c r="E298" s="55" t="s">
        <v>519</v>
      </c>
      <c r="F298" s="94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</row>
    <row r="299" spans="1:21" s="51" customFormat="1" ht="25.5" x14ac:dyDescent="0.2">
      <c r="A299" s="119"/>
      <c r="B299" s="119"/>
      <c r="C299" s="119"/>
      <c r="D299" s="131"/>
      <c r="E299" s="146" t="s">
        <v>377</v>
      </c>
      <c r="F299" s="135">
        <v>5113</v>
      </c>
      <c r="G299" s="27">
        <f>I299</f>
        <v>25456</v>
      </c>
      <c r="H299" s="27"/>
      <c r="I299" s="27">
        <v>25456</v>
      </c>
      <c r="J299" s="27">
        <f t="shared" ref="J299" si="216">L299</f>
        <v>0</v>
      </c>
      <c r="K299" s="27"/>
      <c r="L299" s="27"/>
      <c r="M299" s="27">
        <f t="shared" ref="M299" si="217">O299</f>
        <v>41000</v>
      </c>
      <c r="N299" s="27"/>
      <c r="O299" s="27">
        <v>41000</v>
      </c>
      <c r="P299" s="27">
        <f t="shared" ref="P299" si="218">R299</f>
        <v>20000</v>
      </c>
      <c r="Q299" s="27"/>
      <c r="R299" s="27">
        <v>20000</v>
      </c>
      <c r="S299" s="27">
        <f t="shared" ref="S299" si="219">U299</f>
        <v>20000</v>
      </c>
      <c r="T299" s="27"/>
      <c r="U299" s="27">
        <v>20000</v>
      </c>
    </row>
    <row r="300" spans="1:21" s="51" customFormat="1" ht="12.75" hidden="1" customHeight="1" x14ac:dyDescent="0.2">
      <c r="A300" s="119"/>
      <c r="B300" s="119"/>
      <c r="C300" s="119"/>
      <c r="D300" s="131"/>
      <c r="E300" s="146" t="s">
        <v>375</v>
      </c>
      <c r="F300" s="119" t="s">
        <v>376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</row>
    <row r="301" spans="1:21" s="51" customFormat="1" ht="25.5" hidden="1" customHeight="1" x14ac:dyDescent="0.2">
      <c r="A301" s="119"/>
      <c r="B301" s="119"/>
      <c r="C301" s="119"/>
      <c r="D301" s="131"/>
      <c r="E301" s="55" t="s">
        <v>520</v>
      </c>
      <c r="F301" s="94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</row>
    <row r="302" spans="1:21" s="51" customFormat="1" ht="25.5" hidden="1" customHeight="1" x14ac:dyDescent="0.2">
      <c r="A302" s="119"/>
      <c r="B302" s="119"/>
      <c r="C302" s="119"/>
      <c r="D302" s="131"/>
      <c r="E302" s="146" t="s">
        <v>293</v>
      </c>
      <c r="F302" s="119" t="s">
        <v>294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</row>
    <row r="303" spans="1:21" s="51" customFormat="1" ht="51" hidden="1" customHeight="1" x14ac:dyDescent="0.2">
      <c r="A303" s="119"/>
      <c r="B303" s="119"/>
      <c r="C303" s="119"/>
      <c r="D303" s="131"/>
      <c r="E303" s="55" t="s">
        <v>521</v>
      </c>
      <c r="F303" s="94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</row>
    <row r="304" spans="1:21" s="51" customFormat="1" ht="12.75" hidden="1" customHeight="1" x14ac:dyDescent="0.2">
      <c r="A304" s="119"/>
      <c r="B304" s="119"/>
      <c r="C304" s="119"/>
      <c r="D304" s="131"/>
      <c r="E304" s="146" t="s">
        <v>362</v>
      </c>
      <c r="F304" s="119" t="s">
        <v>363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</row>
    <row r="305" spans="1:21" s="51" customFormat="1" ht="38.25" hidden="1" customHeight="1" x14ac:dyDescent="0.2">
      <c r="A305" s="119">
        <v>2650</v>
      </c>
      <c r="B305" s="119">
        <v>6</v>
      </c>
      <c r="C305" s="119">
        <v>5</v>
      </c>
      <c r="D305" s="131">
        <v>0</v>
      </c>
      <c r="E305" s="55" t="s">
        <v>169</v>
      </c>
      <c r="F305" s="94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</row>
    <row r="306" spans="1:21" s="51" customFormat="1" ht="12.75" hidden="1" customHeight="1" x14ac:dyDescent="0.2">
      <c r="A306" s="119"/>
      <c r="B306" s="119"/>
      <c r="C306" s="119"/>
      <c r="D306" s="131"/>
      <c r="E306" s="146" t="s">
        <v>136</v>
      </c>
      <c r="F306" s="119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</row>
    <row r="307" spans="1:21" s="51" customFormat="1" ht="38.25" hidden="1" customHeight="1" x14ac:dyDescent="0.2">
      <c r="A307" s="119">
        <v>2651</v>
      </c>
      <c r="B307" s="119">
        <v>6</v>
      </c>
      <c r="C307" s="119">
        <v>5</v>
      </c>
      <c r="D307" s="131">
        <v>1</v>
      </c>
      <c r="E307" s="146" t="s">
        <v>169</v>
      </c>
      <c r="F307" s="119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</row>
    <row r="308" spans="1:21" s="51" customFormat="1" ht="12.75" hidden="1" customHeight="1" x14ac:dyDescent="0.2">
      <c r="A308" s="119"/>
      <c r="B308" s="119"/>
      <c r="C308" s="119"/>
      <c r="D308" s="131"/>
      <c r="E308" s="146" t="s">
        <v>12</v>
      </c>
      <c r="F308" s="119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</row>
    <row r="309" spans="1:21" s="51" customFormat="1" ht="25.5" hidden="1" customHeight="1" x14ac:dyDescent="0.2">
      <c r="A309" s="119"/>
      <c r="B309" s="119"/>
      <c r="C309" s="119"/>
      <c r="D309" s="131"/>
      <c r="E309" s="55" t="s">
        <v>522</v>
      </c>
      <c r="F309" s="94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</row>
    <row r="310" spans="1:21" s="51" customFormat="1" ht="12.75" hidden="1" customHeight="1" x14ac:dyDescent="0.2">
      <c r="A310" s="119"/>
      <c r="B310" s="119"/>
      <c r="C310" s="119"/>
      <c r="D310" s="131"/>
      <c r="E310" s="146" t="s">
        <v>470</v>
      </c>
      <c r="F310" s="119" t="s">
        <v>393</v>
      </c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</row>
    <row r="311" spans="1:21" s="51" customFormat="1" ht="12.75" customHeight="1" x14ac:dyDescent="0.2">
      <c r="A311" s="169"/>
      <c r="B311" s="169"/>
      <c r="C311" s="169"/>
      <c r="D311" s="170"/>
      <c r="E311" s="146" t="s">
        <v>635</v>
      </c>
      <c r="F311" s="169">
        <v>5122</v>
      </c>
      <c r="G311" s="27"/>
      <c r="H311" s="27"/>
      <c r="I311" s="27">
        <v>530</v>
      </c>
      <c r="J311" s="27"/>
      <c r="K311" s="27"/>
      <c r="L311" s="27">
        <v>4000</v>
      </c>
      <c r="M311" s="27"/>
      <c r="N311" s="27"/>
      <c r="O311" s="27"/>
      <c r="P311" s="27"/>
      <c r="Q311" s="27"/>
      <c r="R311" s="27"/>
      <c r="S311" s="27"/>
      <c r="T311" s="27"/>
      <c r="U311" s="27"/>
    </row>
    <row r="312" spans="1:21" s="51" customFormat="1" ht="25.5" x14ac:dyDescent="0.2">
      <c r="A312" s="119">
        <v>2660</v>
      </c>
      <c r="B312" s="119">
        <v>6</v>
      </c>
      <c r="C312" s="119">
        <v>6</v>
      </c>
      <c r="D312" s="131">
        <v>0</v>
      </c>
      <c r="E312" s="55" t="s">
        <v>170</v>
      </c>
      <c r="F312" s="94"/>
      <c r="G312" s="27">
        <f>H312+I312</f>
        <v>6540</v>
      </c>
      <c r="H312" s="27">
        <f>H314</f>
        <v>2391</v>
      </c>
      <c r="I312" s="27">
        <f>I314</f>
        <v>4149</v>
      </c>
      <c r="J312" s="27">
        <f t="shared" ref="J312" si="220">K312+L312</f>
        <v>32320</v>
      </c>
      <c r="K312" s="27">
        <f t="shared" ref="K312:L312" si="221">K314</f>
        <v>3253</v>
      </c>
      <c r="L312" s="27">
        <f t="shared" si="221"/>
        <v>29067</v>
      </c>
      <c r="M312" s="27">
        <f t="shared" ref="M312" si="222">N312+O312</f>
        <v>19000</v>
      </c>
      <c r="N312" s="27">
        <f t="shared" ref="N312:O312" si="223">N314</f>
        <v>6000</v>
      </c>
      <c r="O312" s="27">
        <f t="shared" si="223"/>
        <v>13000</v>
      </c>
      <c r="P312" s="27">
        <f t="shared" ref="P312" si="224">Q312+R312</f>
        <v>19000</v>
      </c>
      <c r="Q312" s="27">
        <f t="shared" ref="Q312:R312" si="225">Q314</f>
        <v>6000</v>
      </c>
      <c r="R312" s="27">
        <f t="shared" si="225"/>
        <v>13000</v>
      </c>
      <c r="S312" s="27">
        <f t="shared" ref="S312" si="226">T312+U312</f>
        <v>19000</v>
      </c>
      <c r="T312" s="27">
        <f t="shared" ref="T312:U312" si="227">T314</f>
        <v>6000</v>
      </c>
      <c r="U312" s="27">
        <f t="shared" si="227"/>
        <v>13000</v>
      </c>
    </row>
    <row r="313" spans="1:21" s="51" customFormat="1" ht="12.75" x14ac:dyDescent="0.2">
      <c r="A313" s="119"/>
      <c r="B313" s="119"/>
      <c r="C313" s="119"/>
      <c r="D313" s="131"/>
      <c r="E313" s="146" t="s">
        <v>136</v>
      </c>
      <c r="F313" s="119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</row>
    <row r="314" spans="1:21" s="51" customFormat="1" ht="25.5" x14ac:dyDescent="0.2">
      <c r="A314" s="119">
        <v>2661</v>
      </c>
      <c r="B314" s="119">
        <v>6</v>
      </c>
      <c r="C314" s="119">
        <v>6</v>
      </c>
      <c r="D314" s="131">
        <v>1</v>
      </c>
      <c r="E314" s="146" t="s">
        <v>170</v>
      </c>
      <c r="F314" s="119"/>
      <c r="G314" s="27">
        <f>H314+I314</f>
        <v>6540</v>
      </c>
      <c r="H314" s="27">
        <f>H317</f>
        <v>2391</v>
      </c>
      <c r="I314" s="27">
        <f>I319+I318</f>
        <v>4149</v>
      </c>
      <c r="J314" s="27">
        <f>K314+L314</f>
        <v>32320</v>
      </c>
      <c r="K314" s="27">
        <f>K317</f>
        <v>3253</v>
      </c>
      <c r="L314" s="27">
        <f>L319+L318</f>
        <v>29067</v>
      </c>
      <c r="M314" s="27">
        <f t="shared" ref="M314" si="228">N314+O314</f>
        <v>19000</v>
      </c>
      <c r="N314" s="27">
        <f t="shared" ref="N314" si="229">N317</f>
        <v>6000</v>
      </c>
      <c r="O314" s="27">
        <f t="shared" ref="O314" si="230">O319</f>
        <v>13000</v>
      </c>
      <c r="P314" s="27">
        <f t="shared" ref="P314" si="231">Q314+R314</f>
        <v>19000</v>
      </c>
      <c r="Q314" s="27">
        <f t="shared" ref="Q314" si="232">Q317</f>
        <v>6000</v>
      </c>
      <c r="R314" s="27">
        <f t="shared" ref="R314" si="233">R319</f>
        <v>13000</v>
      </c>
      <c r="S314" s="27">
        <f t="shared" ref="S314" si="234">T314+U314</f>
        <v>19000</v>
      </c>
      <c r="T314" s="27">
        <f t="shared" ref="T314" si="235">T317</f>
        <v>6000</v>
      </c>
      <c r="U314" s="27">
        <f t="shared" ref="U314" si="236">U319</f>
        <v>13000</v>
      </c>
    </row>
    <row r="315" spans="1:21" s="51" customFormat="1" ht="12.75" x14ac:dyDescent="0.2">
      <c r="A315" s="119"/>
      <c r="B315" s="119"/>
      <c r="C315" s="119"/>
      <c r="D315" s="131"/>
      <c r="E315" s="146" t="s">
        <v>12</v>
      </c>
      <c r="F315" s="119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</row>
    <row r="316" spans="1:21" s="51" customFormat="1" ht="25.5" hidden="1" customHeight="1" x14ac:dyDescent="0.2">
      <c r="A316" s="119"/>
      <c r="B316" s="119"/>
      <c r="C316" s="119"/>
      <c r="D316" s="131"/>
      <c r="E316" s="55" t="s">
        <v>523</v>
      </c>
      <c r="F316" s="94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</row>
    <row r="317" spans="1:21" s="51" customFormat="1" ht="12.75" x14ac:dyDescent="0.2">
      <c r="A317" s="119"/>
      <c r="B317" s="119"/>
      <c r="C317" s="119"/>
      <c r="D317" s="131"/>
      <c r="E317" s="146" t="s">
        <v>618</v>
      </c>
      <c r="F317" s="119">
        <v>4241</v>
      </c>
      <c r="G317" s="27">
        <f>H317</f>
        <v>2391</v>
      </c>
      <c r="H317" s="27">
        <v>2391</v>
      </c>
      <c r="I317" s="27"/>
      <c r="J317" s="27">
        <f t="shared" ref="J317" si="237">K317</f>
        <v>3253</v>
      </c>
      <c r="K317" s="27">
        <v>3253</v>
      </c>
      <c r="L317" s="27"/>
      <c r="M317" s="27">
        <f t="shared" ref="M317" si="238">N317</f>
        <v>6000</v>
      </c>
      <c r="N317" s="27">
        <v>6000</v>
      </c>
      <c r="O317" s="27"/>
      <c r="P317" s="27">
        <f t="shared" ref="P317" si="239">Q317</f>
        <v>6000</v>
      </c>
      <c r="Q317" s="27">
        <v>6000</v>
      </c>
      <c r="R317" s="27"/>
      <c r="S317" s="27">
        <f t="shared" ref="S317" si="240">T317</f>
        <v>6000</v>
      </c>
      <c r="T317" s="27">
        <v>6000</v>
      </c>
      <c r="U317" s="27"/>
    </row>
    <row r="318" spans="1:21" s="51" customFormat="1" ht="25.5" x14ac:dyDescent="0.2">
      <c r="A318" s="169"/>
      <c r="B318" s="169"/>
      <c r="C318" s="169"/>
      <c r="D318" s="170"/>
      <c r="E318" s="146" t="s">
        <v>377</v>
      </c>
      <c r="F318" s="169">
        <v>5113</v>
      </c>
      <c r="G318" s="27"/>
      <c r="H318" s="27"/>
      <c r="I318" s="27"/>
      <c r="J318" s="27"/>
      <c r="K318" s="27"/>
      <c r="L318" s="27">
        <v>21550</v>
      </c>
      <c r="M318" s="27"/>
      <c r="N318" s="27"/>
      <c r="O318" s="27"/>
      <c r="P318" s="27"/>
      <c r="Q318" s="27"/>
      <c r="R318" s="27"/>
      <c r="S318" s="27"/>
      <c r="T318" s="27"/>
      <c r="U318" s="27"/>
    </row>
    <row r="319" spans="1:21" s="51" customFormat="1" ht="12.75" x14ac:dyDescent="0.2">
      <c r="A319" s="119"/>
      <c r="B319" s="119"/>
      <c r="C319" s="119"/>
      <c r="D319" s="131"/>
      <c r="E319" s="146" t="s">
        <v>619</v>
      </c>
      <c r="F319" s="119">
        <v>5134</v>
      </c>
      <c r="G319" s="27">
        <f>I319</f>
        <v>4149</v>
      </c>
      <c r="H319" s="27"/>
      <c r="I319" s="27">
        <v>4149</v>
      </c>
      <c r="J319" s="27">
        <f t="shared" ref="J319" si="241">L319</f>
        <v>7517</v>
      </c>
      <c r="K319" s="27"/>
      <c r="L319" s="27">
        <v>7517</v>
      </c>
      <c r="M319" s="27">
        <f t="shared" ref="M319" si="242">O319</f>
        <v>13000</v>
      </c>
      <c r="N319" s="27"/>
      <c r="O319" s="27">
        <v>13000</v>
      </c>
      <c r="P319" s="27">
        <f t="shared" ref="P319" si="243">R319</f>
        <v>13000</v>
      </c>
      <c r="Q319" s="27"/>
      <c r="R319" s="27">
        <v>13000</v>
      </c>
      <c r="S319" s="27">
        <f t="shared" ref="S319" si="244">U319</f>
        <v>13000</v>
      </c>
      <c r="T319" s="27"/>
      <c r="U319" s="27">
        <v>13000</v>
      </c>
    </row>
    <row r="320" spans="1:21" s="51" customFormat="1" ht="25.5" hidden="1" customHeight="1" x14ac:dyDescent="0.2">
      <c r="A320" s="119"/>
      <c r="B320" s="119"/>
      <c r="C320" s="119"/>
      <c r="D320" s="131"/>
      <c r="E320" s="55" t="s">
        <v>524</v>
      </c>
      <c r="F320" s="94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</row>
    <row r="321" spans="1:21" s="51" customFormat="1" ht="12.75" hidden="1" customHeight="1" x14ac:dyDescent="0.2">
      <c r="A321" s="119"/>
      <c r="B321" s="119"/>
      <c r="C321" s="119"/>
      <c r="D321" s="131"/>
      <c r="E321" s="146" t="s">
        <v>277</v>
      </c>
      <c r="F321" s="119" t="s">
        <v>278</v>
      </c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</row>
    <row r="322" spans="1:21" s="51" customFormat="1" ht="25.5" hidden="1" customHeight="1" x14ac:dyDescent="0.2">
      <c r="A322" s="119"/>
      <c r="B322" s="119"/>
      <c r="C322" s="119"/>
      <c r="D322" s="131"/>
      <c r="E322" s="146" t="s">
        <v>377</v>
      </c>
      <c r="F322" s="119" t="s">
        <v>378</v>
      </c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</row>
    <row r="323" spans="1:21" s="51" customFormat="1" ht="38.25" hidden="1" customHeight="1" x14ac:dyDescent="0.2">
      <c r="A323" s="119"/>
      <c r="B323" s="119"/>
      <c r="C323" s="119"/>
      <c r="D323" s="131"/>
      <c r="E323" s="55" t="s">
        <v>525</v>
      </c>
      <c r="F323" s="94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</row>
    <row r="324" spans="1:21" s="51" customFormat="1" ht="25.5" hidden="1" customHeight="1" x14ac:dyDescent="0.2">
      <c r="A324" s="119"/>
      <c r="B324" s="119"/>
      <c r="C324" s="119"/>
      <c r="D324" s="131"/>
      <c r="E324" s="146" t="s">
        <v>262</v>
      </c>
      <c r="F324" s="119" t="s">
        <v>263</v>
      </c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</row>
    <row r="325" spans="1:21" s="51" customFormat="1" ht="25.5" hidden="1" customHeight="1" x14ac:dyDescent="0.2">
      <c r="A325" s="119"/>
      <c r="B325" s="119"/>
      <c r="C325" s="119"/>
      <c r="D325" s="131"/>
      <c r="E325" s="146" t="s">
        <v>504</v>
      </c>
      <c r="F325" s="119" t="s">
        <v>298</v>
      </c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</row>
    <row r="326" spans="1:21" s="51" customFormat="1" ht="25.5" hidden="1" customHeight="1" x14ac:dyDescent="0.2">
      <c r="A326" s="119"/>
      <c r="B326" s="119"/>
      <c r="C326" s="119"/>
      <c r="D326" s="131"/>
      <c r="E326" s="146" t="s">
        <v>377</v>
      </c>
      <c r="F326" s="119" t="s">
        <v>378</v>
      </c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</row>
    <row r="327" spans="1:21" s="51" customFormat="1" ht="12.75" hidden="1" customHeight="1" x14ac:dyDescent="0.2">
      <c r="A327" s="119"/>
      <c r="B327" s="119"/>
      <c r="C327" s="119"/>
      <c r="D327" s="131"/>
      <c r="E327" s="146" t="s">
        <v>385</v>
      </c>
      <c r="F327" s="119" t="s">
        <v>386</v>
      </c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</row>
    <row r="328" spans="1:21" s="51" customFormat="1" ht="25.5" hidden="1" customHeight="1" x14ac:dyDescent="0.2">
      <c r="A328" s="119"/>
      <c r="B328" s="119"/>
      <c r="C328" s="119"/>
      <c r="D328" s="131"/>
      <c r="E328" s="55" t="s">
        <v>526</v>
      </c>
      <c r="F328" s="94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</row>
    <row r="329" spans="1:21" s="51" customFormat="1" ht="25.5" hidden="1" customHeight="1" x14ac:dyDescent="0.2">
      <c r="A329" s="119"/>
      <c r="B329" s="119"/>
      <c r="C329" s="119"/>
      <c r="D329" s="131"/>
      <c r="E329" s="146" t="s">
        <v>262</v>
      </c>
      <c r="F329" s="119" t="s">
        <v>263</v>
      </c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</row>
    <row r="330" spans="1:21" s="51" customFormat="1" ht="25.5" hidden="1" customHeight="1" x14ac:dyDescent="0.2">
      <c r="A330" s="119"/>
      <c r="B330" s="119"/>
      <c r="C330" s="119"/>
      <c r="D330" s="131"/>
      <c r="E330" s="146" t="s">
        <v>504</v>
      </c>
      <c r="F330" s="119" t="s">
        <v>298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</row>
    <row r="331" spans="1:21" s="51" customFormat="1" ht="25.5" hidden="1" customHeight="1" x14ac:dyDescent="0.2">
      <c r="A331" s="119"/>
      <c r="B331" s="119"/>
      <c r="C331" s="119"/>
      <c r="D331" s="131"/>
      <c r="E331" s="55" t="s">
        <v>527</v>
      </c>
      <c r="F331" s="94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</row>
    <row r="332" spans="1:21" s="51" customFormat="1" ht="12.75" hidden="1" customHeight="1" x14ac:dyDescent="0.2">
      <c r="A332" s="119"/>
      <c r="B332" s="119"/>
      <c r="C332" s="119"/>
      <c r="D332" s="131"/>
      <c r="E332" s="146" t="s">
        <v>362</v>
      </c>
      <c r="F332" s="119" t="s">
        <v>363</v>
      </c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</row>
    <row r="333" spans="1:21" s="51" customFormat="1" ht="12.75" hidden="1" customHeight="1" x14ac:dyDescent="0.2">
      <c r="A333" s="119"/>
      <c r="B333" s="119"/>
      <c r="C333" s="119"/>
      <c r="D333" s="131"/>
      <c r="E333" s="55" t="s">
        <v>528</v>
      </c>
      <c r="F333" s="94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</row>
    <row r="334" spans="1:21" s="51" customFormat="1" ht="38.25" hidden="1" customHeight="1" x14ac:dyDescent="0.2">
      <c r="A334" s="119"/>
      <c r="B334" s="119"/>
      <c r="C334" s="119"/>
      <c r="D334" s="131"/>
      <c r="E334" s="146" t="s">
        <v>312</v>
      </c>
      <c r="F334" s="119" t="s">
        <v>313</v>
      </c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</row>
    <row r="335" spans="1:21" s="51" customFormat="1" ht="12.75" hidden="1" customHeight="1" x14ac:dyDescent="0.2">
      <c r="A335" s="119"/>
      <c r="B335" s="119"/>
      <c r="C335" s="119"/>
      <c r="D335" s="131"/>
      <c r="E335" s="55" t="s">
        <v>529</v>
      </c>
      <c r="F335" s="94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</row>
    <row r="336" spans="1:21" s="51" customFormat="1" ht="25.5" hidden="1" customHeight="1" x14ac:dyDescent="0.2">
      <c r="A336" s="119"/>
      <c r="B336" s="119"/>
      <c r="C336" s="119"/>
      <c r="D336" s="131"/>
      <c r="E336" s="146" t="s">
        <v>262</v>
      </c>
      <c r="F336" s="119" t="s">
        <v>263</v>
      </c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</row>
    <row r="337" spans="1:21" s="51" customFormat="1" ht="25.5" hidden="1" customHeight="1" x14ac:dyDescent="0.2">
      <c r="A337" s="119"/>
      <c r="B337" s="119"/>
      <c r="C337" s="119"/>
      <c r="D337" s="131"/>
      <c r="E337" s="146" t="s">
        <v>377</v>
      </c>
      <c r="F337" s="119" t="s">
        <v>378</v>
      </c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</row>
    <row r="338" spans="1:21" s="51" customFormat="1" ht="12.75" hidden="1" customHeight="1" x14ac:dyDescent="0.2">
      <c r="A338" s="119">
        <v>2700</v>
      </c>
      <c r="B338" s="119">
        <v>7</v>
      </c>
      <c r="C338" s="119">
        <v>0</v>
      </c>
      <c r="D338" s="131">
        <v>0</v>
      </c>
      <c r="E338" s="55" t="s">
        <v>171</v>
      </c>
      <c r="F338" s="94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</row>
    <row r="339" spans="1:21" s="51" customFormat="1" ht="12.75" hidden="1" customHeight="1" x14ac:dyDescent="0.2">
      <c r="A339" s="119"/>
      <c r="B339" s="119"/>
      <c r="C339" s="119"/>
      <c r="D339" s="131"/>
      <c r="E339" s="146" t="s">
        <v>12</v>
      </c>
      <c r="F339" s="119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</row>
    <row r="340" spans="1:21" s="51" customFormat="1" ht="25.5" hidden="1" customHeight="1" x14ac:dyDescent="0.2">
      <c r="A340" s="119">
        <v>2710</v>
      </c>
      <c r="B340" s="119">
        <v>7</v>
      </c>
      <c r="C340" s="119">
        <v>1</v>
      </c>
      <c r="D340" s="131">
        <v>0</v>
      </c>
      <c r="E340" s="55" t="s">
        <v>172</v>
      </c>
      <c r="F340" s="94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</row>
    <row r="341" spans="1:21" s="51" customFormat="1" ht="12.75" hidden="1" customHeight="1" x14ac:dyDescent="0.2">
      <c r="A341" s="119"/>
      <c r="B341" s="119"/>
      <c r="C341" s="119"/>
      <c r="D341" s="131"/>
      <c r="E341" s="146" t="s">
        <v>136</v>
      </c>
      <c r="F341" s="119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</row>
    <row r="342" spans="1:21" s="51" customFormat="1" ht="12.75" hidden="1" customHeight="1" x14ac:dyDescent="0.2">
      <c r="A342" s="119">
        <v>2711</v>
      </c>
      <c r="B342" s="119">
        <v>7</v>
      </c>
      <c r="C342" s="119">
        <v>1</v>
      </c>
      <c r="D342" s="131">
        <v>1</v>
      </c>
      <c r="E342" s="146" t="s">
        <v>173</v>
      </c>
      <c r="F342" s="119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</row>
    <row r="343" spans="1:21" s="51" customFormat="1" ht="12.75" hidden="1" customHeight="1" x14ac:dyDescent="0.2">
      <c r="A343" s="119"/>
      <c r="B343" s="119"/>
      <c r="C343" s="119"/>
      <c r="D343" s="131"/>
      <c r="E343" s="146" t="s">
        <v>12</v>
      </c>
      <c r="F343" s="119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</row>
    <row r="344" spans="1:21" s="51" customFormat="1" ht="38.25" hidden="1" customHeight="1" x14ac:dyDescent="0.2">
      <c r="A344" s="119"/>
      <c r="B344" s="119"/>
      <c r="C344" s="119"/>
      <c r="D344" s="131"/>
      <c r="E344" s="55" t="s">
        <v>530</v>
      </c>
      <c r="F344" s="94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</row>
    <row r="345" spans="1:21" s="51" customFormat="1" ht="12.75" hidden="1" customHeight="1" x14ac:dyDescent="0.2">
      <c r="A345" s="119"/>
      <c r="B345" s="119"/>
      <c r="C345" s="119"/>
      <c r="D345" s="131"/>
      <c r="E345" s="146" t="s">
        <v>385</v>
      </c>
      <c r="F345" s="119" t="s">
        <v>386</v>
      </c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</row>
    <row r="346" spans="1:21" s="51" customFormat="1" ht="12.75" hidden="1" customHeight="1" x14ac:dyDescent="0.2">
      <c r="A346" s="119">
        <v>2760</v>
      </c>
      <c r="B346" s="119">
        <v>7</v>
      </c>
      <c r="C346" s="119">
        <v>6</v>
      </c>
      <c r="D346" s="131">
        <v>0</v>
      </c>
      <c r="E346" s="55" t="s">
        <v>174</v>
      </c>
      <c r="F346" s="94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</row>
    <row r="347" spans="1:21" s="51" customFormat="1" ht="12.75" hidden="1" customHeight="1" x14ac:dyDescent="0.2">
      <c r="A347" s="119"/>
      <c r="B347" s="119"/>
      <c r="C347" s="119"/>
      <c r="D347" s="131"/>
      <c r="E347" s="146" t="s">
        <v>136</v>
      </c>
      <c r="F347" s="119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</row>
    <row r="348" spans="1:21" s="51" customFormat="1" ht="25.5" hidden="1" customHeight="1" x14ac:dyDescent="0.2">
      <c r="A348" s="119">
        <v>2761</v>
      </c>
      <c r="B348" s="119">
        <v>7</v>
      </c>
      <c r="C348" s="119">
        <v>6</v>
      </c>
      <c r="D348" s="131">
        <v>1</v>
      </c>
      <c r="E348" s="146" t="s">
        <v>175</v>
      </c>
      <c r="F348" s="119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</row>
    <row r="349" spans="1:21" s="51" customFormat="1" ht="12.75" hidden="1" customHeight="1" x14ac:dyDescent="0.2">
      <c r="A349" s="119"/>
      <c r="B349" s="119"/>
      <c r="C349" s="119"/>
      <c r="D349" s="131"/>
      <c r="E349" s="146" t="s">
        <v>12</v>
      </c>
      <c r="F349" s="119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</row>
    <row r="350" spans="1:21" s="51" customFormat="1" ht="12.75" hidden="1" customHeight="1" x14ac:dyDescent="0.2">
      <c r="A350" s="119"/>
      <c r="B350" s="119"/>
      <c r="C350" s="119"/>
      <c r="D350" s="131"/>
      <c r="E350" s="55" t="s">
        <v>531</v>
      </c>
      <c r="F350" s="94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</row>
    <row r="351" spans="1:21" s="51" customFormat="1" ht="25.5" hidden="1" customHeight="1" x14ac:dyDescent="0.2">
      <c r="A351" s="119"/>
      <c r="B351" s="119"/>
      <c r="C351" s="119"/>
      <c r="D351" s="131"/>
      <c r="E351" s="146" t="s">
        <v>377</v>
      </c>
      <c r="F351" s="119" t="s">
        <v>378</v>
      </c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</row>
    <row r="352" spans="1:21" s="51" customFormat="1" ht="25.5" hidden="1" customHeight="1" x14ac:dyDescent="0.2">
      <c r="A352" s="119"/>
      <c r="B352" s="119"/>
      <c r="C352" s="119"/>
      <c r="D352" s="131"/>
      <c r="E352" s="55" t="s">
        <v>532</v>
      </c>
      <c r="F352" s="94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</row>
    <row r="353" spans="1:21" s="51" customFormat="1" ht="12.75" x14ac:dyDescent="0.2">
      <c r="A353" s="119">
        <v>2800</v>
      </c>
      <c r="B353" s="119">
        <v>8</v>
      </c>
      <c r="C353" s="119">
        <v>0</v>
      </c>
      <c r="D353" s="131">
        <v>0</v>
      </c>
      <c r="E353" s="55" t="s">
        <v>176</v>
      </c>
      <c r="F353" s="94"/>
      <c r="G353" s="27">
        <f>H353+I353</f>
        <v>40088.5</v>
      </c>
      <c r="H353" s="27">
        <f>H355+H373+H415+H425</f>
        <v>28695</v>
      </c>
      <c r="I353" s="27">
        <f>I355+I373+I415+I425</f>
        <v>11393.5</v>
      </c>
      <c r="J353" s="27">
        <f>K353+L353</f>
        <v>63688</v>
      </c>
      <c r="K353" s="27">
        <f>K355+K373+K415+K425</f>
        <v>28157</v>
      </c>
      <c r="L353" s="27">
        <f>L355+L373+L415+L425</f>
        <v>35531</v>
      </c>
      <c r="M353" s="27">
        <f t="shared" ref="M353" si="245">N353+O353</f>
        <v>86500</v>
      </c>
      <c r="N353" s="27">
        <f>N373+N415</f>
        <v>34500</v>
      </c>
      <c r="O353" s="27">
        <f>O373+O415+O425+O355</f>
        <v>52000</v>
      </c>
      <c r="P353" s="27">
        <f t="shared" ref="P353" si="246">Q353+R353</f>
        <v>59500</v>
      </c>
      <c r="Q353" s="27">
        <f t="shared" ref="Q353:R353" si="247">Q373+Q415</f>
        <v>34500</v>
      </c>
      <c r="R353" s="27">
        <f>R373+R415+R425+R355</f>
        <v>25000</v>
      </c>
      <c r="S353" s="27">
        <f t="shared" ref="S353" si="248">T353+U353</f>
        <v>59500</v>
      </c>
      <c r="T353" s="27">
        <f t="shared" ref="T353:U353" si="249">T373+T415</f>
        <v>34500</v>
      </c>
      <c r="U353" s="27">
        <f>U373+U415+U425+U355</f>
        <v>25000</v>
      </c>
    </row>
    <row r="354" spans="1:21" s="51" customFormat="1" ht="12.75" x14ac:dyDescent="0.2">
      <c r="A354" s="119"/>
      <c r="B354" s="119"/>
      <c r="C354" s="119"/>
      <c r="D354" s="131"/>
      <c r="E354" s="146" t="s">
        <v>12</v>
      </c>
      <c r="F354" s="119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</row>
    <row r="355" spans="1:21" s="51" customFormat="1" ht="12.75" customHeight="1" x14ac:dyDescent="0.2">
      <c r="A355" s="119">
        <v>2810</v>
      </c>
      <c r="B355" s="119">
        <v>8</v>
      </c>
      <c r="C355" s="119">
        <v>1</v>
      </c>
      <c r="D355" s="131">
        <v>0</v>
      </c>
      <c r="E355" s="55" t="s">
        <v>177</v>
      </c>
      <c r="F355" s="94"/>
      <c r="G355" s="27">
        <f>H355+I355</f>
        <v>0</v>
      </c>
      <c r="H355" s="27">
        <f t="shared" ref="H355:L355" si="250">H357</f>
        <v>0</v>
      </c>
      <c r="I355" s="27">
        <f t="shared" si="250"/>
        <v>0</v>
      </c>
      <c r="J355" s="27">
        <f>K355+L355</f>
        <v>36131</v>
      </c>
      <c r="K355" s="27">
        <f t="shared" si="250"/>
        <v>600</v>
      </c>
      <c r="L355" s="27">
        <f t="shared" si="250"/>
        <v>35531</v>
      </c>
      <c r="M355" s="27">
        <f t="shared" ref="M355" si="251">N355+O355</f>
        <v>32000</v>
      </c>
      <c r="N355" s="27">
        <f t="shared" ref="N355:O355" si="252">N357</f>
        <v>0</v>
      </c>
      <c r="O355" s="27">
        <f t="shared" si="252"/>
        <v>32000</v>
      </c>
      <c r="P355" s="27">
        <f t="shared" ref="P355" si="253">Q355+R355</f>
        <v>15000</v>
      </c>
      <c r="Q355" s="27">
        <f t="shared" ref="Q355:R355" si="254">Q357</f>
        <v>0</v>
      </c>
      <c r="R355" s="27">
        <f t="shared" si="254"/>
        <v>15000</v>
      </c>
      <c r="S355" s="27">
        <f t="shared" ref="S355" si="255">T355+U355</f>
        <v>15000</v>
      </c>
      <c r="T355" s="27">
        <f t="shared" ref="T355:U355" si="256">T357</f>
        <v>0</v>
      </c>
      <c r="U355" s="27">
        <f t="shared" si="256"/>
        <v>15000</v>
      </c>
    </row>
    <row r="356" spans="1:21" s="51" customFormat="1" ht="12.75" customHeight="1" x14ac:dyDescent="0.2">
      <c r="A356" s="119"/>
      <c r="B356" s="119"/>
      <c r="C356" s="119"/>
      <c r="D356" s="131"/>
      <c r="E356" s="146" t="s">
        <v>136</v>
      </c>
      <c r="F356" s="119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</row>
    <row r="357" spans="1:21" s="51" customFormat="1" ht="12.75" customHeight="1" x14ac:dyDescent="0.2">
      <c r="A357" s="119">
        <v>2811</v>
      </c>
      <c r="B357" s="119">
        <v>8</v>
      </c>
      <c r="C357" s="119">
        <v>1</v>
      </c>
      <c r="D357" s="131">
        <v>1</v>
      </c>
      <c r="E357" s="146" t="s">
        <v>177</v>
      </c>
      <c r="F357" s="119"/>
      <c r="G357" s="27">
        <f>H357+I357</f>
        <v>0</v>
      </c>
      <c r="H357" s="27">
        <f>H365+H366+H367</f>
        <v>0</v>
      </c>
      <c r="I357" s="27">
        <f>I365+I366+I367</f>
        <v>0</v>
      </c>
      <c r="J357" s="27">
        <f t="shared" ref="J357:J367" si="257">K357+L357</f>
        <v>36131</v>
      </c>
      <c r="K357" s="27">
        <f t="shared" ref="K357:L357" si="258">K365+K366+K367</f>
        <v>600</v>
      </c>
      <c r="L357" s="27">
        <f t="shared" si="258"/>
        <v>35531</v>
      </c>
      <c r="M357" s="27">
        <f t="shared" ref="M357" si="259">N357+O357</f>
        <v>32000</v>
      </c>
      <c r="N357" s="27">
        <f t="shared" ref="N357:O357" si="260">N365+N366+N367</f>
        <v>0</v>
      </c>
      <c r="O357" s="27">
        <f t="shared" si="260"/>
        <v>32000</v>
      </c>
      <c r="P357" s="27">
        <f t="shared" ref="P357" si="261">Q357+R357</f>
        <v>15000</v>
      </c>
      <c r="Q357" s="27">
        <f t="shared" ref="Q357:R357" si="262">Q365+Q366+Q367</f>
        <v>0</v>
      </c>
      <c r="R357" s="27">
        <f t="shared" si="262"/>
        <v>15000</v>
      </c>
      <c r="S357" s="27">
        <f t="shared" ref="S357" si="263">T357+U357</f>
        <v>15000</v>
      </c>
      <c r="T357" s="27">
        <f t="shared" ref="T357:U357" si="264">T365+T366+T367</f>
        <v>0</v>
      </c>
      <c r="U357" s="27">
        <f t="shared" si="264"/>
        <v>15000</v>
      </c>
    </row>
    <row r="358" spans="1:21" s="51" customFormat="1" ht="12.75" hidden="1" customHeight="1" x14ac:dyDescent="0.2">
      <c r="A358" s="119"/>
      <c r="B358" s="119"/>
      <c r="C358" s="119"/>
      <c r="D358" s="131"/>
      <c r="E358" s="146" t="s">
        <v>12</v>
      </c>
      <c r="F358" s="119"/>
      <c r="G358" s="27"/>
      <c r="H358" s="27"/>
      <c r="I358" s="27"/>
      <c r="J358" s="27">
        <f t="shared" si="257"/>
        <v>0</v>
      </c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</row>
    <row r="359" spans="1:21" s="51" customFormat="1" ht="12.75" hidden="1" customHeight="1" x14ac:dyDescent="0.2">
      <c r="A359" s="119"/>
      <c r="B359" s="119"/>
      <c r="C359" s="119"/>
      <c r="D359" s="131"/>
      <c r="E359" s="55" t="s">
        <v>533</v>
      </c>
      <c r="F359" s="94"/>
      <c r="G359" s="27"/>
      <c r="H359" s="27"/>
      <c r="I359" s="27"/>
      <c r="J359" s="27">
        <f t="shared" si="257"/>
        <v>0</v>
      </c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</row>
    <row r="360" spans="1:21" s="51" customFormat="1" ht="12.75" hidden="1" customHeight="1" x14ac:dyDescent="0.2">
      <c r="A360" s="119"/>
      <c r="B360" s="119"/>
      <c r="C360" s="119"/>
      <c r="D360" s="131"/>
      <c r="E360" s="146" t="s">
        <v>256</v>
      </c>
      <c r="F360" s="119" t="s">
        <v>257</v>
      </c>
      <c r="G360" s="27"/>
      <c r="H360" s="27"/>
      <c r="I360" s="27"/>
      <c r="J360" s="27">
        <f t="shared" si="257"/>
        <v>0</v>
      </c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</row>
    <row r="361" spans="1:21" s="51" customFormat="1" ht="25.5" hidden="1" customHeight="1" x14ac:dyDescent="0.2">
      <c r="A361" s="119"/>
      <c r="B361" s="119"/>
      <c r="C361" s="119"/>
      <c r="D361" s="131"/>
      <c r="E361" s="55" t="s">
        <v>534</v>
      </c>
      <c r="F361" s="94"/>
      <c r="G361" s="27"/>
      <c r="H361" s="27"/>
      <c r="I361" s="27"/>
      <c r="J361" s="27">
        <f t="shared" si="257"/>
        <v>0</v>
      </c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</row>
    <row r="362" spans="1:21" s="51" customFormat="1" ht="12.75" hidden="1" customHeight="1" x14ac:dyDescent="0.2">
      <c r="A362" s="119"/>
      <c r="B362" s="119"/>
      <c r="C362" s="119"/>
      <c r="D362" s="131"/>
      <c r="E362" s="146" t="s">
        <v>225</v>
      </c>
      <c r="F362" s="119" t="s">
        <v>226</v>
      </c>
      <c r="G362" s="27"/>
      <c r="H362" s="27"/>
      <c r="I362" s="27"/>
      <c r="J362" s="27">
        <f t="shared" si="257"/>
        <v>0</v>
      </c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</row>
    <row r="363" spans="1:21" s="51" customFormat="1" ht="12.75" hidden="1" customHeight="1" x14ac:dyDescent="0.2">
      <c r="A363" s="119"/>
      <c r="B363" s="119"/>
      <c r="C363" s="119"/>
      <c r="D363" s="131"/>
      <c r="E363" s="146" t="s">
        <v>227</v>
      </c>
      <c r="F363" s="119" t="s">
        <v>228</v>
      </c>
      <c r="G363" s="27"/>
      <c r="H363" s="27"/>
      <c r="I363" s="27"/>
      <c r="J363" s="27">
        <f t="shared" si="257"/>
        <v>0</v>
      </c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</row>
    <row r="364" spans="1:21" s="51" customFormat="1" ht="25.5" hidden="1" customHeight="1" x14ac:dyDescent="0.2">
      <c r="A364" s="119"/>
      <c r="B364" s="119"/>
      <c r="C364" s="119"/>
      <c r="D364" s="131"/>
      <c r="E364" s="146" t="s">
        <v>262</v>
      </c>
      <c r="F364" s="119" t="s">
        <v>263</v>
      </c>
      <c r="G364" s="27"/>
      <c r="H364" s="27"/>
      <c r="I364" s="27"/>
      <c r="J364" s="27">
        <f t="shared" si="257"/>
        <v>0</v>
      </c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</row>
    <row r="365" spans="1:21" s="51" customFormat="1" ht="12.75" customHeight="1" x14ac:dyDescent="0.2">
      <c r="A365" s="119"/>
      <c r="B365" s="119"/>
      <c r="C365" s="119"/>
      <c r="D365" s="131"/>
      <c r="E365" s="146" t="s">
        <v>637</v>
      </c>
      <c r="F365" s="119">
        <v>4729</v>
      </c>
      <c r="G365" s="27"/>
      <c r="H365" s="27"/>
      <c r="I365" s="27"/>
      <c r="J365" s="27">
        <f t="shared" si="257"/>
        <v>600</v>
      </c>
      <c r="K365" s="27">
        <v>600</v>
      </c>
      <c r="L365" s="27"/>
      <c r="M365" s="27"/>
      <c r="N365" s="27"/>
      <c r="O365" s="27"/>
      <c r="P365" s="27"/>
      <c r="Q365" s="27"/>
      <c r="R365" s="27"/>
      <c r="S365" s="27"/>
      <c r="T365" s="27"/>
      <c r="U365" s="27"/>
    </row>
    <row r="366" spans="1:21" s="51" customFormat="1" ht="12.75" customHeight="1" x14ac:dyDescent="0.2">
      <c r="A366" s="119"/>
      <c r="B366" s="119"/>
      <c r="C366" s="119"/>
      <c r="D366" s="131"/>
      <c r="E366" s="146" t="s">
        <v>638</v>
      </c>
      <c r="F366" s="119">
        <v>5111</v>
      </c>
      <c r="G366" s="27"/>
      <c r="H366" s="27"/>
      <c r="I366" s="27"/>
      <c r="J366" s="27">
        <f t="shared" si="257"/>
        <v>2300</v>
      </c>
      <c r="K366" s="27"/>
      <c r="L366" s="27">
        <v>2300</v>
      </c>
      <c r="M366" s="27"/>
      <c r="N366" s="27"/>
      <c r="O366" s="27"/>
      <c r="P366" s="27"/>
      <c r="Q366" s="27"/>
      <c r="R366" s="27"/>
      <c r="S366" s="27"/>
      <c r="T366" s="27"/>
      <c r="U366" s="27"/>
    </row>
    <row r="367" spans="1:21" s="51" customFormat="1" ht="25.5" customHeight="1" x14ac:dyDescent="0.2">
      <c r="A367" s="119"/>
      <c r="B367" s="119"/>
      <c r="C367" s="119"/>
      <c r="D367" s="131"/>
      <c r="E367" s="146" t="s">
        <v>377</v>
      </c>
      <c r="F367" s="119" t="s">
        <v>378</v>
      </c>
      <c r="G367" s="27"/>
      <c r="H367" s="27"/>
      <c r="I367" s="27"/>
      <c r="J367" s="27">
        <f t="shared" si="257"/>
        <v>33231</v>
      </c>
      <c r="K367" s="27"/>
      <c r="L367" s="27">
        <v>33231</v>
      </c>
      <c r="M367" s="27">
        <f>O367</f>
        <v>32000</v>
      </c>
      <c r="N367" s="27"/>
      <c r="O367" s="27">
        <v>32000</v>
      </c>
      <c r="P367" s="27">
        <f>R367</f>
        <v>15000</v>
      </c>
      <c r="Q367" s="27"/>
      <c r="R367" s="27">
        <v>15000</v>
      </c>
      <c r="S367" s="27">
        <f>U367</f>
        <v>15000</v>
      </c>
      <c r="T367" s="27"/>
      <c r="U367" s="27">
        <v>15000</v>
      </c>
    </row>
    <row r="368" spans="1:21" s="51" customFormat="1" ht="12.75" hidden="1" customHeight="1" x14ac:dyDescent="0.2">
      <c r="A368" s="119"/>
      <c r="B368" s="119"/>
      <c r="C368" s="119"/>
      <c r="D368" s="131"/>
      <c r="E368" s="146" t="s">
        <v>385</v>
      </c>
      <c r="F368" s="119" t="s">
        <v>386</v>
      </c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</row>
    <row r="369" spans="1:21" s="51" customFormat="1" ht="12.75" hidden="1" customHeight="1" x14ac:dyDescent="0.2">
      <c r="A369" s="119"/>
      <c r="B369" s="119"/>
      <c r="C369" s="119"/>
      <c r="D369" s="131"/>
      <c r="E369" s="55" t="s">
        <v>535</v>
      </c>
      <c r="F369" s="94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</row>
    <row r="370" spans="1:21" s="51" customFormat="1" ht="12.75" hidden="1" customHeight="1" x14ac:dyDescent="0.2">
      <c r="A370" s="119"/>
      <c r="B370" s="119"/>
      <c r="C370" s="119"/>
      <c r="D370" s="131"/>
      <c r="E370" s="146" t="s">
        <v>256</v>
      </c>
      <c r="F370" s="119" t="s">
        <v>257</v>
      </c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</row>
    <row r="371" spans="1:21" s="51" customFormat="1" ht="25.5" hidden="1" customHeight="1" x14ac:dyDescent="0.2">
      <c r="A371" s="119"/>
      <c r="B371" s="119"/>
      <c r="C371" s="119"/>
      <c r="D371" s="131"/>
      <c r="E371" s="55" t="s">
        <v>536</v>
      </c>
      <c r="F371" s="94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</row>
    <row r="372" spans="1:21" s="51" customFormat="1" ht="12.75" hidden="1" customHeight="1" x14ac:dyDescent="0.2">
      <c r="A372" s="119"/>
      <c r="B372" s="119"/>
      <c r="C372" s="119"/>
      <c r="D372" s="131"/>
      <c r="E372" s="146" t="s">
        <v>375</v>
      </c>
      <c r="F372" s="119" t="s">
        <v>376</v>
      </c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</row>
    <row r="373" spans="1:21" s="51" customFormat="1" ht="12.75" x14ac:dyDescent="0.2">
      <c r="A373" s="119">
        <v>2820</v>
      </c>
      <c r="B373" s="119">
        <v>8</v>
      </c>
      <c r="C373" s="119">
        <v>2</v>
      </c>
      <c r="D373" s="131">
        <v>0</v>
      </c>
      <c r="E373" s="55" t="s">
        <v>178</v>
      </c>
      <c r="F373" s="94"/>
      <c r="G373" s="27">
        <f>H373</f>
        <v>26205</v>
      </c>
      <c r="H373" s="27">
        <f>H375+H391</f>
        <v>26205</v>
      </c>
      <c r="I373" s="27"/>
      <c r="J373" s="27">
        <f t="shared" ref="J373" si="265">K373</f>
        <v>26657</v>
      </c>
      <c r="K373" s="27">
        <f t="shared" ref="K373" si="266">K375+K391</f>
        <v>26657</v>
      </c>
      <c r="L373" s="27"/>
      <c r="M373" s="27">
        <f t="shared" ref="M373" si="267">N373</f>
        <v>33900</v>
      </c>
      <c r="N373" s="27">
        <f t="shared" ref="N373" si="268">N375+N391</f>
        <v>33900</v>
      </c>
      <c r="O373" s="27"/>
      <c r="P373" s="27">
        <f t="shared" ref="P373" si="269">Q373</f>
        <v>33900</v>
      </c>
      <c r="Q373" s="27">
        <f t="shared" ref="Q373" si="270">Q375+Q391</f>
        <v>33900</v>
      </c>
      <c r="R373" s="27"/>
      <c r="S373" s="27">
        <f t="shared" ref="S373" si="271">T373</f>
        <v>33900</v>
      </c>
      <c r="T373" s="27">
        <f t="shared" ref="T373" si="272">T375+T391</f>
        <v>33900</v>
      </c>
      <c r="U373" s="27"/>
    </row>
    <row r="374" spans="1:21" s="51" customFormat="1" ht="12.75" x14ac:dyDescent="0.2">
      <c r="A374" s="119"/>
      <c r="B374" s="119"/>
      <c r="C374" s="119"/>
      <c r="D374" s="131"/>
      <c r="E374" s="146" t="s">
        <v>136</v>
      </c>
      <c r="F374" s="119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</row>
    <row r="375" spans="1:21" s="51" customFormat="1" ht="12.75" x14ac:dyDescent="0.2">
      <c r="A375" s="119">
        <v>2821</v>
      </c>
      <c r="B375" s="119">
        <v>8</v>
      </c>
      <c r="C375" s="119">
        <v>2</v>
      </c>
      <c r="D375" s="131">
        <v>1</v>
      </c>
      <c r="E375" s="146" t="s">
        <v>179</v>
      </c>
      <c r="F375" s="119"/>
      <c r="G375" s="27">
        <f>H375</f>
        <v>22317</v>
      </c>
      <c r="H375" s="27">
        <f>H378</f>
        <v>22317</v>
      </c>
      <c r="I375" s="27"/>
      <c r="J375" s="27">
        <f t="shared" ref="J375" si="273">K375</f>
        <v>21227</v>
      </c>
      <c r="K375" s="27">
        <f t="shared" ref="K375" si="274">K378</f>
        <v>21227</v>
      </c>
      <c r="L375" s="27"/>
      <c r="M375" s="27">
        <f t="shared" ref="M375" si="275">N375</f>
        <v>25300</v>
      </c>
      <c r="N375" s="27">
        <f t="shared" ref="N375" si="276">N378</f>
        <v>25300</v>
      </c>
      <c r="O375" s="27"/>
      <c r="P375" s="27">
        <f t="shared" ref="P375" si="277">Q375</f>
        <v>25300</v>
      </c>
      <c r="Q375" s="27">
        <f t="shared" ref="Q375" si="278">Q378</f>
        <v>25300</v>
      </c>
      <c r="R375" s="27"/>
      <c r="S375" s="27">
        <f t="shared" ref="S375" si="279">T375</f>
        <v>25300</v>
      </c>
      <c r="T375" s="27">
        <f t="shared" ref="T375" si="280">T378</f>
        <v>25300</v>
      </c>
      <c r="U375" s="27"/>
    </row>
    <row r="376" spans="1:21" s="51" customFormat="1" ht="12.75" x14ac:dyDescent="0.2">
      <c r="A376" s="119"/>
      <c r="B376" s="119"/>
      <c r="C376" s="119"/>
      <c r="D376" s="131"/>
      <c r="E376" s="146" t="s">
        <v>12</v>
      </c>
      <c r="F376" s="119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</row>
    <row r="377" spans="1:21" s="51" customFormat="1" ht="12.75" x14ac:dyDescent="0.2">
      <c r="A377" s="119"/>
      <c r="B377" s="119"/>
      <c r="C377" s="119"/>
      <c r="D377" s="131"/>
      <c r="E377" s="55" t="s">
        <v>537</v>
      </c>
      <c r="F377" s="94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</row>
    <row r="378" spans="1:21" s="51" customFormat="1" ht="25.5" x14ac:dyDescent="0.2">
      <c r="A378" s="119"/>
      <c r="B378" s="119"/>
      <c r="C378" s="119"/>
      <c r="D378" s="131"/>
      <c r="E378" s="146" t="s">
        <v>293</v>
      </c>
      <c r="F378" s="119" t="s">
        <v>294</v>
      </c>
      <c r="G378" s="27">
        <f>H378</f>
        <v>22317</v>
      </c>
      <c r="H378" s="27">
        <v>22317</v>
      </c>
      <c r="I378" s="27"/>
      <c r="J378" s="27">
        <f t="shared" ref="J378" si="281">K378</f>
        <v>21227</v>
      </c>
      <c r="K378" s="27">
        <v>21227</v>
      </c>
      <c r="L378" s="27"/>
      <c r="M378" s="27">
        <f t="shared" ref="M378" si="282">N378</f>
        <v>25300</v>
      </c>
      <c r="N378" s="27">
        <v>25300</v>
      </c>
      <c r="O378" s="27"/>
      <c r="P378" s="27">
        <f t="shared" ref="P378" si="283">Q378</f>
        <v>25300</v>
      </c>
      <c r="Q378" s="27">
        <v>25300</v>
      </c>
      <c r="R378" s="27"/>
      <c r="S378" s="27">
        <f t="shared" ref="S378" si="284">T378</f>
        <v>25300</v>
      </c>
      <c r="T378" s="27">
        <v>25300</v>
      </c>
      <c r="U378" s="27"/>
    </row>
    <row r="379" spans="1:21" s="51" customFormat="1" ht="25.5" hidden="1" customHeight="1" x14ac:dyDescent="0.2">
      <c r="A379" s="119"/>
      <c r="B379" s="119"/>
      <c r="C379" s="119"/>
      <c r="D379" s="131"/>
      <c r="E379" s="55" t="s">
        <v>538</v>
      </c>
      <c r="F379" s="94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</row>
    <row r="380" spans="1:21" s="51" customFormat="1" ht="12.75" hidden="1" customHeight="1" x14ac:dyDescent="0.2">
      <c r="A380" s="119"/>
      <c r="B380" s="119"/>
      <c r="C380" s="119"/>
      <c r="D380" s="131"/>
      <c r="E380" s="146" t="s">
        <v>385</v>
      </c>
      <c r="F380" s="119" t="s">
        <v>386</v>
      </c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</row>
    <row r="381" spans="1:21" s="51" customFormat="1" ht="12.75" hidden="1" customHeight="1" x14ac:dyDescent="0.2">
      <c r="A381" s="119">
        <v>2822</v>
      </c>
      <c r="B381" s="119">
        <v>8</v>
      </c>
      <c r="C381" s="119">
        <v>2</v>
      </c>
      <c r="D381" s="131">
        <v>2</v>
      </c>
      <c r="E381" s="146" t="s">
        <v>180</v>
      </c>
      <c r="F381" s="119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</row>
    <row r="382" spans="1:21" s="51" customFormat="1" ht="12.75" hidden="1" customHeight="1" x14ac:dyDescent="0.2">
      <c r="A382" s="119"/>
      <c r="B382" s="119"/>
      <c r="C382" s="119"/>
      <c r="D382" s="131"/>
      <c r="E382" s="146" t="s">
        <v>12</v>
      </c>
      <c r="F382" s="119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</row>
    <row r="383" spans="1:21" s="51" customFormat="1" ht="25.5" hidden="1" customHeight="1" x14ac:dyDescent="0.2">
      <c r="A383" s="119"/>
      <c r="B383" s="119"/>
      <c r="C383" s="119"/>
      <c r="D383" s="131"/>
      <c r="E383" s="55" t="s">
        <v>539</v>
      </c>
      <c r="F383" s="94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</row>
    <row r="384" spans="1:21" s="51" customFormat="1" ht="25.5" hidden="1" customHeight="1" x14ac:dyDescent="0.2">
      <c r="A384" s="119"/>
      <c r="B384" s="119"/>
      <c r="C384" s="119"/>
      <c r="D384" s="131"/>
      <c r="E384" s="146" t="s">
        <v>293</v>
      </c>
      <c r="F384" s="119" t="s">
        <v>294</v>
      </c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</row>
    <row r="385" spans="1:21" s="51" customFormat="1" ht="12.75" hidden="1" customHeight="1" x14ac:dyDescent="0.2">
      <c r="A385" s="119"/>
      <c r="B385" s="119"/>
      <c r="C385" s="119"/>
      <c r="D385" s="131"/>
      <c r="E385" s="55" t="s">
        <v>540</v>
      </c>
      <c r="F385" s="94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</row>
    <row r="386" spans="1:21" s="51" customFormat="1" ht="25.5" hidden="1" customHeight="1" x14ac:dyDescent="0.2">
      <c r="A386" s="119"/>
      <c r="B386" s="119"/>
      <c r="C386" s="119"/>
      <c r="D386" s="131"/>
      <c r="E386" s="146" t="s">
        <v>377</v>
      </c>
      <c r="F386" s="119" t="s">
        <v>378</v>
      </c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</row>
    <row r="387" spans="1:21" s="51" customFormat="1" ht="12.75" hidden="1" customHeight="1" x14ac:dyDescent="0.2">
      <c r="A387" s="119">
        <v>2823</v>
      </c>
      <c r="B387" s="119">
        <v>8</v>
      </c>
      <c r="C387" s="119">
        <v>2</v>
      </c>
      <c r="D387" s="131">
        <v>3</v>
      </c>
      <c r="E387" s="146" t="s">
        <v>181</v>
      </c>
      <c r="F387" s="119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</row>
    <row r="388" spans="1:21" s="51" customFormat="1" ht="12.75" hidden="1" customHeight="1" x14ac:dyDescent="0.2">
      <c r="A388" s="119"/>
      <c r="B388" s="119"/>
      <c r="C388" s="119"/>
      <c r="D388" s="131"/>
      <c r="E388" s="146" t="s">
        <v>12</v>
      </c>
      <c r="F388" s="119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</row>
    <row r="389" spans="1:21" s="51" customFormat="1" ht="25.5" hidden="1" customHeight="1" x14ac:dyDescent="0.2">
      <c r="A389" s="119"/>
      <c r="B389" s="119"/>
      <c r="C389" s="119"/>
      <c r="D389" s="131"/>
      <c r="E389" s="55" t="s">
        <v>541</v>
      </c>
      <c r="F389" s="94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</row>
    <row r="390" spans="1:21" s="51" customFormat="1" ht="25.5" hidden="1" customHeight="1" x14ac:dyDescent="0.2">
      <c r="A390" s="119"/>
      <c r="B390" s="119"/>
      <c r="C390" s="119"/>
      <c r="D390" s="131"/>
      <c r="E390" s="146" t="s">
        <v>293</v>
      </c>
      <c r="F390" s="119" t="s">
        <v>294</v>
      </c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</row>
    <row r="391" spans="1:21" s="51" customFormat="1" ht="12.75" x14ac:dyDescent="0.2">
      <c r="A391" s="119">
        <v>2824</v>
      </c>
      <c r="B391" s="119">
        <v>8</v>
      </c>
      <c r="C391" s="119">
        <v>2</v>
      </c>
      <c r="D391" s="131">
        <v>4</v>
      </c>
      <c r="E391" s="146" t="s">
        <v>182</v>
      </c>
      <c r="F391" s="119"/>
      <c r="G391" s="27">
        <f>H391+I391</f>
        <v>4788</v>
      </c>
      <c r="H391" s="27">
        <f>H395+H396+H414</f>
        <v>3888</v>
      </c>
      <c r="I391" s="27">
        <f>I395+I396+I414</f>
        <v>900</v>
      </c>
      <c r="J391" s="27">
        <f>K391+L391</f>
        <v>5430</v>
      </c>
      <c r="K391" s="27">
        <f>K395+K396+K414</f>
        <v>5430</v>
      </c>
      <c r="L391" s="27">
        <f>L395+L396+L414</f>
        <v>0</v>
      </c>
      <c r="M391" s="27">
        <f t="shared" ref="M391" si="285">N391</f>
        <v>8600</v>
      </c>
      <c r="N391" s="27">
        <f t="shared" ref="N391" si="286">N395+N396</f>
        <v>8600</v>
      </c>
      <c r="O391" s="27"/>
      <c r="P391" s="27">
        <f t="shared" ref="P391" si="287">Q391</f>
        <v>8600</v>
      </c>
      <c r="Q391" s="27">
        <f t="shared" ref="Q391" si="288">Q395+Q396</f>
        <v>8600</v>
      </c>
      <c r="R391" s="27"/>
      <c r="S391" s="27">
        <f t="shared" ref="S391" si="289">T391</f>
        <v>8600</v>
      </c>
      <c r="T391" s="27">
        <f t="shared" ref="T391" si="290">T395+T396</f>
        <v>8600</v>
      </c>
      <c r="U391" s="27"/>
    </row>
    <row r="392" spans="1:21" s="51" customFormat="1" ht="12.75" x14ac:dyDescent="0.2">
      <c r="A392" s="119"/>
      <c r="B392" s="119"/>
      <c r="C392" s="119"/>
      <c r="D392" s="131"/>
      <c r="E392" s="146" t="s">
        <v>12</v>
      </c>
      <c r="F392" s="119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</row>
    <row r="393" spans="1:21" s="51" customFormat="1" ht="12.75" x14ac:dyDescent="0.2">
      <c r="A393" s="119"/>
      <c r="B393" s="119"/>
      <c r="C393" s="119"/>
      <c r="D393" s="131"/>
      <c r="E393" s="55" t="s">
        <v>542</v>
      </c>
      <c r="F393" s="94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</row>
    <row r="394" spans="1:21" s="51" customFormat="1" ht="12.75" hidden="1" customHeight="1" x14ac:dyDescent="0.2">
      <c r="A394" s="119"/>
      <c r="B394" s="119"/>
      <c r="C394" s="119"/>
      <c r="D394" s="131"/>
      <c r="E394" s="146" t="s">
        <v>233</v>
      </c>
      <c r="F394" s="119" t="s">
        <v>234</v>
      </c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</row>
    <row r="395" spans="1:21" s="51" customFormat="1" ht="12.75" x14ac:dyDescent="0.2">
      <c r="A395" s="119"/>
      <c r="B395" s="119"/>
      <c r="C395" s="119"/>
      <c r="D395" s="131"/>
      <c r="E395" s="146" t="s">
        <v>256</v>
      </c>
      <c r="F395" s="119" t="s">
        <v>257</v>
      </c>
      <c r="G395" s="27">
        <f>H395</f>
        <v>2334</v>
      </c>
      <c r="H395" s="27">
        <v>2334</v>
      </c>
      <c r="I395" s="27"/>
      <c r="J395" s="27">
        <f t="shared" ref="J395" si="291">K395</f>
        <v>5430</v>
      </c>
      <c r="K395" s="27">
        <v>5430</v>
      </c>
      <c r="L395" s="27"/>
      <c r="M395" s="27">
        <f t="shared" ref="M395" si="292">N395</f>
        <v>7200</v>
      </c>
      <c r="N395" s="27">
        <v>7200</v>
      </c>
      <c r="O395" s="27"/>
      <c r="P395" s="27">
        <f t="shared" ref="P395" si="293">Q395</f>
        <v>7200</v>
      </c>
      <c r="Q395" s="27">
        <v>7200</v>
      </c>
      <c r="R395" s="27"/>
      <c r="S395" s="27">
        <f t="shared" ref="S395" si="294">T395</f>
        <v>7200</v>
      </c>
      <c r="T395" s="27">
        <v>7200</v>
      </c>
      <c r="U395" s="27"/>
    </row>
    <row r="396" spans="1:21" s="51" customFormat="1" ht="12.75" x14ac:dyDescent="0.2">
      <c r="A396" s="119"/>
      <c r="B396" s="119"/>
      <c r="C396" s="119"/>
      <c r="D396" s="131"/>
      <c r="E396" s="146" t="s">
        <v>617</v>
      </c>
      <c r="F396" s="119">
        <v>4269</v>
      </c>
      <c r="G396" s="27">
        <f>H396</f>
        <v>1554</v>
      </c>
      <c r="H396" s="27">
        <v>1554</v>
      </c>
      <c r="I396" s="27"/>
      <c r="J396" s="27">
        <f t="shared" ref="J396" si="295">K396</f>
        <v>0</v>
      </c>
      <c r="K396" s="27"/>
      <c r="L396" s="27"/>
      <c r="M396" s="27">
        <f t="shared" ref="M396" si="296">N396</f>
        <v>1400</v>
      </c>
      <c r="N396" s="27">
        <v>1400</v>
      </c>
      <c r="O396" s="27"/>
      <c r="P396" s="27">
        <f t="shared" ref="P396" si="297">Q396</f>
        <v>1400</v>
      </c>
      <c r="Q396" s="27">
        <v>1400</v>
      </c>
      <c r="R396" s="27"/>
      <c r="S396" s="27">
        <f t="shared" ref="S396" si="298">T396</f>
        <v>1400</v>
      </c>
      <c r="T396" s="27">
        <v>1400</v>
      </c>
      <c r="U396" s="27"/>
    </row>
    <row r="397" spans="1:21" s="51" customFormat="1" ht="25.5" hidden="1" customHeight="1" x14ac:dyDescent="0.2">
      <c r="A397" s="119"/>
      <c r="B397" s="119"/>
      <c r="C397" s="119"/>
      <c r="D397" s="131"/>
      <c r="E397" s="146" t="s">
        <v>346</v>
      </c>
      <c r="F397" s="119" t="s">
        <v>347</v>
      </c>
      <c r="G397" s="27">
        <f t="shared" ref="G397:G414" si="299">H397</f>
        <v>0</v>
      </c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</row>
    <row r="398" spans="1:21" s="51" customFormat="1" ht="12.75" hidden="1" customHeight="1" x14ac:dyDescent="0.2">
      <c r="A398" s="119"/>
      <c r="B398" s="119"/>
      <c r="C398" s="119"/>
      <c r="D398" s="131"/>
      <c r="E398" s="55" t="s">
        <v>543</v>
      </c>
      <c r="F398" s="94"/>
      <c r="G398" s="27">
        <f t="shared" si="299"/>
        <v>0</v>
      </c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</row>
    <row r="399" spans="1:21" s="51" customFormat="1" ht="25.5" hidden="1" customHeight="1" x14ac:dyDescent="0.2">
      <c r="A399" s="119"/>
      <c r="B399" s="119"/>
      <c r="C399" s="119"/>
      <c r="D399" s="131"/>
      <c r="E399" s="146" t="s">
        <v>293</v>
      </c>
      <c r="F399" s="119" t="s">
        <v>294</v>
      </c>
      <c r="G399" s="27">
        <f t="shared" si="299"/>
        <v>0</v>
      </c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</row>
    <row r="400" spans="1:21" s="51" customFormat="1" ht="12.75" hidden="1" customHeight="1" x14ac:dyDescent="0.2">
      <c r="A400" s="119">
        <v>2825</v>
      </c>
      <c r="B400" s="119">
        <v>8</v>
      </c>
      <c r="C400" s="119">
        <v>2</v>
      </c>
      <c r="D400" s="131">
        <v>5</v>
      </c>
      <c r="E400" s="146" t="s">
        <v>183</v>
      </c>
      <c r="F400" s="119"/>
      <c r="G400" s="27">
        <f t="shared" si="299"/>
        <v>0</v>
      </c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</row>
    <row r="401" spans="1:21" s="51" customFormat="1" ht="12.75" hidden="1" customHeight="1" x14ac:dyDescent="0.2">
      <c r="A401" s="119"/>
      <c r="B401" s="119"/>
      <c r="C401" s="119"/>
      <c r="D401" s="131"/>
      <c r="E401" s="146" t="s">
        <v>12</v>
      </c>
      <c r="F401" s="119"/>
      <c r="G401" s="27">
        <f t="shared" si="299"/>
        <v>0</v>
      </c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</row>
    <row r="402" spans="1:21" s="51" customFormat="1" ht="12.75" hidden="1" customHeight="1" x14ac:dyDescent="0.2">
      <c r="A402" s="119"/>
      <c r="B402" s="119"/>
      <c r="C402" s="119"/>
      <c r="D402" s="131"/>
      <c r="E402" s="55" t="s">
        <v>544</v>
      </c>
      <c r="F402" s="94"/>
      <c r="G402" s="27">
        <f t="shared" si="299"/>
        <v>0</v>
      </c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</row>
    <row r="403" spans="1:21" s="51" customFormat="1" ht="25.5" hidden="1" customHeight="1" x14ac:dyDescent="0.2">
      <c r="A403" s="119"/>
      <c r="B403" s="119"/>
      <c r="C403" s="119"/>
      <c r="D403" s="131"/>
      <c r="E403" s="146" t="s">
        <v>293</v>
      </c>
      <c r="F403" s="119" t="s">
        <v>294</v>
      </c>
      <c r="G403" s="27">
        <f t="shared" si="299"/>
        <v>0</v>
      </c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</row>
    <row r="404" spans="1:21" s="51" customFormat="1" ht="12.75" hidden="1" customHeight="1" x14ac:dyDescent="0.2">
      <c r="A404" s="119"/>
      <c r="B404" s="119"/>
      <c r="C404" s="119"/>
      <c r="D404" s="131"/>
      <c r="E404" s="55" t="s">
        <v>545</v>
      </c>
      <c r="F404" s="94"/>
      <c r="G404" s="27">
        <f t="shared" si="299"/>
        <v>0</v>
      </c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</row>
    <row r="405" spans="1:21" s="51" customFormat="1" ht="25.5" hidden="1" customHeight="1" x14ac:dyDescent="0.2">
      <c r="A405" s="119"/>
      <c r="B405" s="119"/>
      <c r="C405" s="119"/>
      <c r="D405" s="131"/>
      <c r="E405" s="146" t="s">
        <v>293</v>
      </c>
      <c r="F405" s="119" t="s">
        <v>294</v>
      </c>
      <c r="G405" s="27">
        <f t="shared" si="299"/>
        <v>0</v>
      </c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</row>
    <row r="406" spans="1:21" s="51" customFormat="1" ht="12.75" hidden="1" customHeight="1" x14ac:dyDescent="0.2">
      <c r="A406" s="119"/>
      <c r="B406" s="119"/>
      <c r="C406" s="119"/>
      <c r="D406" s="131"/>
      <c r="E406" s="55" t="s">
        <v>546</v>
      </c>
      <c r="F406" s="94"/>
      <c r="G406" s="27">
        <f t="shared" si="299"/>
        <v>0</v>
      </c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</row>
    <row r="407" spans="1:21" s="51" customFormat="1" ht="25.5" hidden="1" customHeight="1" x14ac:dyDescent="0.2">
      <c r="A407" s="119"/>
      <c r="B407" s="119"/>
      <c r="C407" s="119"/>
      <c r="D407" s="131"/>
      <c r="E407" s="146" t="s">
        <v>377</v>
      </c>
      <c r="F407" s="119" t="s">
        <v>378</v>
      </c>
      <c r="G407" s="27">
        <f t="shared" si="299"/>
        <v>0</v>
      </c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</row>
    <row r="408" spans="1:21" s="51" customFormat="1" ht="12.75" hidden="1" customHeight="1" x14ac:dyDescent="0.2">
      <c r="A408" s="119"/>
      <c r="B408" s="119"/>
      <c r="C408" s="119"/>
      <c r="D408" s="131"/>
      <c r="E408" s="146" t="s">
        <v>385</v>
      </c>
      <c r="F408" s="119" t="s">
        <v>386</v>
      </c>
      <c r="G408" s="27">
        <f t="shared" si="299"/>
        <v>0</v>
      </c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</row>
    <row r="409" spans="1:21" s="51" customFormat="1" ht="25.5" hidden="1" customHeight="1" x14ac:dyDescent="0.2">
      <c r="A409" s="119">
        <v>2827</v>
      </c>
      <c r="B409" s="119">
        <v>8</v>
      </c>
      <c r="C409" s="119">
        <v>2</v>
      </c>
      <c r="D409" s="131">
        <v>7</v>
      </c>
      <c r="E409" s="146" t="s">
        <v>184</v>
      </c>
      <c r="F409" s="119"/>
      <c r="G409" s="27">
        <f t="shared" si="299"/>
        <v>0</v>
      </c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</row>
    <row r="410" spans="1:21" s="51" customFormat="1" ht="12.75" hidden="1" customHeight="1" x14ac:dyDescent="0.2">
      <c r="A410" s="119"/>
      <c r="B410" s="119"/>
      <c r="C410" s="119"/>
      <c r="D410" s="131"/>
      <c r="E410" s="146" t="s">
        <v>12</v>
      </c>
      <c r="F410" s="119"/>
      <c r="G410" s="27">
        <f t="shared" si="299"/>
        <v>0</v>
      </c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</row>
    <row r="411" spans="1:21" s="51" customFormat="1" ht="12.75" hidden="1" customHeight="1" x14ac:dyDescent="0.2">
      <c r="A411" s="119"/>
      <c r="B411" s="119"/>
      <c r="C411" s="119"/>
      <c r="D411" s="131"/>
      <c r="E411" s="55" t="s">
        <v>547</v>
      </c>
      <c r="F411" s="94"/>
      <c r="G411" s="27">
        <f t="shared" si="299"/>
        <v>0</v>
      </c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</row>
    <row r="412" spans="1:21" s="51" customFormat="1" ht="12.75" hidden="1" customHeight="1" x14ac:dyDescent="0.2">
      <c r="A412" s="119"/>
      <c r="B412" s="119"/>
      <c r="C412" s="119"/>
      <c r="D412" s="131"/>
      <c r="E412" s="146" t="s">
        <v>256</v>
      </c>
      <c r="F412" s="119" t="s">
        <v>257</v>
      </c>
      <c r="G412" s="27">
        <f t="shared" si="299"/>
        <v>0</v>
      </c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</row>
    <row r="413" spans="1:21" s="51" customFormat="1" ht="25.5" hidden="1" customHeight="1" x14ac:dyDescent="0.2">
      <c r="A413" s="119"/>
      <c r="B413" s="119"/>
      <c r="C413" s="119"/>
      <c r="D413" s="131"/>
      <c r="E413" s="146" t="s">
        <v>262</v>
      </c>
      <c r="F413" s="119" t="s">
        <v>263</v>
      </c>
      <c r="G413" s="27">
        <f t="shared" si="299"/>
        <v>0</v>
      </c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</row>
    <row r="414" spans="1:21" s="51" customFormat="1" ht="12.75" customHeight="1" x14ac:dyDescent="0.2">
      <c r="A414" s="169"/>
      <c r="B414" s="169"/>
      <c r="C414" s="169"/>
      <c r="D414" s="170"/>
      <c r="E414" s="146" t="s">
        <v>635</v>
      </c>
      <c r="F414" s="169">
        <v>5122</v>
      </c>
      <c r="G414" s="27">
        <f t="shared" si="299"/>
        <v>0</v>
      </c>
      <c r="H414" s="27"/>
      <c r="I414" s="27">
        <v>900</v>
      </c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</row>
    <row r="415" spans="1:21" s="51" customFormat="1" ht="25.5" x14ac:dyDescent="0.2">
      <c r="A415" s="119">
        <v>2840</v>
      </c>
      <c r="B415" s="119">
        <v>8</v>
      </c>
      <c r="C415" s="119">
        <v>4</v>
      </c>
      <c r="D415" s="131">
        <v>0</v>
      </c>
      <c r="E415" s="55" t="s">
        <v>185</v>
      </c>
      <c r="F415" s="94"/>
      <c r="G415" s="27">
        <f>H415</f>
        <v>2490</v>
      </c>
      <c r="H415" s="27">
        <f>H417</f>
        <v>2490</v>
      </c>
      <c r="I415" s="27"/>
      <c r="J415" s="27">
        <f t="shared" ref="J415" si="300">K415</f>
        <v>900</v>
      </c>
      <c r="K415" s="27">
        <f t="shared" ref="K415" si="301">K417</f>
        <v>900</v>
      </c>
      <c r="L415" s="27"/>
      <c r="M415" s="27">
        <f t="shared" ref="M415" si="302">N415</f>
        <v>600</v>
      </c>
      <c r="N415" s="27">
        <f t="shared" ref="N415" si="303">N417</f>
        <v>600</v>
      </c>
      <c r="O415" s="27"/>
      <c r="P415" s="27">
        <f t="shared" ref="P415" si="304">Q415</f>
        <v>600</v>
      </c>
      <c r="Q415" s="27">
        <f t="shared" ref="Q415" si="305">Q417</f>
        <v>600</v>
      </c>
      <c r="R415" s="27"/>
      <c r="S415" s="27">
        <f t="shared" ref="S415" si="306">T415</f>
        <v>600</v>
      </c>
      <c r="T415" s="27">
        <f t="shared" ref="T415" si="307">T417</f>
        <v>600</v>
      </c>
      <c r="U415" s="27"/>
    </row>
    <row r="416" spans="1:21" s="51" customFormat="1" ht="12.75" x14ac:dyDescent="0.2">
      <c r="A416" s="119"/>
      <c r="B416" s="119"/>
      <c r="C416" s="119"/>
      <c r="D416" s="131"/>
      <c r="E416" s="146" t="s">
        <v>136</v>
      </c>
      <c r="F416" s="119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</row>
    <row r="417" spans="1:21" s="51" customFormat="1" ht="25.5" x14ac:dyDescent="0.2">
      <c r="A417" s="119">
        <v>2842</v>
      </c>
      <c r="B417" s="119">
        <v>8</v>
      </c>
      <c r="C417" s="119">
        <v>4</v>
      </c>
      <c r="D417" s="131">
        <v>2</v>
      </c>
      <c r="E417" s="146" t="s">
        <v>616</v>
      </c>
      <c r="F417" s="119"/>
      <c r="G417" s="27">
        <f>H417</f>
        <v>2490</v>
      </c>
      <c r="H417" s="27">
        <f>H424</f>
        <v>2490</v>
      </c>
      <c r="I417" s="27"/>
      <c r="J417" s="27">
        <f t="shared" ref="J417" si="308">K417</f>
        <v>900</v>
      </c>
      <c r="K417" s="27">
        <f t="shared" ref="K417" si="309">K424</f>
        <v>900</v>
      </c>
      <c r="L417" s="27"/>
      <c r="M417" s="27">
        <f t="shared" ref="M417" si="310">N417</f>
        <v>600</v>
      </c>
      <c r="N417" s="27">
        <f t="shared" ref="N417" si="311">N424</f>
        <v>600</v>
      </c>
      <c r="O417" s="27"/>
      <c r="P417" s="27">
        <f t="shared" ref="P417" si="312">Q417</f>
        <v>600</v>
      </c>
      <c r="Q417" s="27">
        <f t="shared" ref="Q417" si="313">Q424</f>
        <v>600</v>
      </c>
      <c r="R417" s="27"/>
      <c r="S417" s="27">
        <f t="shared" ref="S417" si="314">T417</f>
        <v>600</v>
      </c>
      <c r="T417" s="27">
        <f t="shared" ref="T417" si="315">T424</f>
        <v>600</v>
      </c>
      <c r="U417" s="27"/>
    </row>
    <row r="418" spans="1:21" s="51" customFormat="1" ht="12.75" x14ac:dyDescent="0.2">
      <c r="A418" s="119"/>
      <c r="B418" s="119"/>
      <c r="C418" s="119"/>
      <c r="D418" s="131"/>
      <c r="E418" s="146" t="s">
        <v>12</v>
      </c>
      <c r="F418" s="119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</row>
    <row r="419" spans="1:21" s="51" customFormat="1" ht="25.5" hidden="1" customHeight="1" x14ac:dyDescent="0.2">
      <c r="A419" s="119"/>
      <c r="B419" s="119"/>
      <c r="C419" s="119"/>
      <c r="D419" s="131"/>
      <c r="E419" s="55" t="s">
        <v>548</v>
      </c>
      <c r="F419" s="94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</row>
    <row r="420" spans="1:21" s="51" customFormat="1" ht="12.75" hidden="1" customHeight="1" x14ac:dyDescent="0.2">
      <c r="A420" s="119"/>
      <c r="B420" s="119"/>
      <c r="C420" s="119"/>
      <c r="D420" s="131"/>
      <c r="E420" s="146" t="s">
        <v>256</v>
      </c>
      <c r="F420" s="119" t="s">
        <v>257</v>
      </c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</row>
    <row r="421" spans="1:21" s="51" customFormat="1" ht="12.75" hidden="1" customHeight="1" x14ac:dyDescent="0.2">
      <c r="A421" s="119">
        <v>2843</v>
      </c>
      <c r="B421" s="119">
        <v>8</v>
      </c>
      <c r="C421" s="119">
        <v>4</v>
      </c>
      <c r="D421" s="131">
        <v>3</v>
      </c>
      <c r="E421" s="146" t="s">
        <v>187</v>
      </c>
      <c r="F421" s="119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</row>
    <row r="422" spans="1:21" s="51" customFormat="1" ht="12.75" hidden="1" customHeight="1" x14ac:dyDescent="0.2">
      <c r="A422" s="119"/>
      <c r="B422" s="119"/>
      <c r="C422" s="119"/>
      <c r="D422" s="131"/>
      <c r="E422" s="146" t="s">
        <v>12</v>
      </c>
      <c r="F422" s="119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</row>
    <row r="423" spans="1:21" s="51" customFormat="1" ht="12.75" hidden="1" customHeight="1" x14ac:dyDescent="0.2">
      <c r="A423" s="119"/>
      <c r="B423" s="119"/>
      <c r="C423" s="119"/>
      <c r="D423" s="131"/>
      <c r="E423" s="55" t="s">
        <v>549</v>
      </c>
      <c r="F423" s="94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</row>
    <row r="424" spans="1:21" s="51" customFormat="1" ht="25.5" x14ac:dyDescent="0.2">
      <c r="A424" s="119"/>
      <c r="B424" s="119"/>
      <c r="C424" s="119"/>
      <c r="D424" s="131"/>
      <c r="E424" s="146" t="s">
        <v>346</v>
      </c>
      <c r="F424" s="119" t="s">
        <v>347</v>
      </c>
      <c r="G424" s="27">
        <f>H424</f>
        <v>2490</v>
      </c>
      <c r="H424" s="27">
        <v>2490</v>
      </c>
      <c r="I424" s="27"/>
      <c r="J424" s="27">
        <f t="shared" ref="J424:J425" si="316">K424</f>
        <v>900</v>
      </c>
      <c r="K424" s="27">
        <v>900</v>
      </c>
      <c r="L424" s="27"/>
      <c r="M424" s="27">
        <f t="shared" ref="M424:M425" si="317">N424</f>
        <v>600</v>
      </c>
      <c r="N424" s="27">
        <v>600</v>
      </c>
      <c r="O424" s="27"/>
      <c r="P424" s="27">
        <f t="shared" ref="P424:P425" si="318">Q424</f>
        <v>600</v>
      </c>
      <c r="Q424" s="27">
        <v>600</v>
      </c>
      <c r="R424" s="27"/>
      <c r="S424" s="27">
        <f t="shared" ref="S424:S425" si="319">T424</f>
        <v>600</v>
      </c>
      <c r="T424" s="27">
        <v>600</v>
      </c>
      <c r="U424" s="27"/>
    </row>
    <row r="425" spans="1:21" s="51" customFormat="1" ht="12.75" x14ac:dyDescent="0.2">
      <c r="A425" s="169">
        <v>2842</v>
      </c>
      <c r="B425" s="169">
        <v>8</v>
      </c>
      <c r="C425" s="169">
        <v>6</v>
      </c>
      <c r="D425" s="170">
        <v>1</v>
      </c>
      <c r="E425" s="146" t="s">
        <v>639</v>
      </c>
      <c r="F425" s="169"/>
      <c r="G425" s="27">
        <f>H425+I425</f>
        <v>11393.5</v>
      </c>
      <c r="H425" s="27">
        <f>H432</f>
        <v>0</v>
      </c>
      <c r="I425" s="27">
        <f>I432</f>
        <v>11393.5</v>
      </c>
      <c r="J425" s="27">
        <f t="shared" si="316"/>
        <v>0</v>
      </c>
      <c r="K425" s="27">
        <f t="shared" ref="K425" si="320">K432</f>
        <v>0</v>
      </c>
      <c r="L425" s="27"/>
      <c r="M425" s="27">
        <f>N425+O425</f>
        <v>20600</v>
      </c>
      <c r="N425" s="27">
        <f t="shared" ref="N425" si="321">N432</f>
        <v>600</v>
      </c>
      <c r="O425" s="27">
        <f>O433</f>
        <v>20000</v>
      </c>
      <c r="P425" s="27">
        <f t="shared" ref="P425" si="322">Q425+R425</f>
        <v>10600</v>
      </c>
      <c r="Q425" s="27">
        <f t="shared" ref="Q425:U425" si="323">Q432</f>
        <v>600</v>
      </c>
      <c r="R425" s="27">
        <f t="shared" ref="R425:U425" si="324">R433</f>
        <v>10000</v>
      </c>
      <c r="S425" s="27">
        <f t="shared" ref="S425" si="325">T425+U425</f>
        <v>10600</v>
      </c>
      <c r="T425" s="27">
        <f t="shared" si="323"/>
        <v>600</v>
      </c>
      <c r="U425" s="27">
        <f t="shared" ref="U425" si="326">U433</f>
        <v>10000</v>
      </c>
    </row>
    <row r="426" spans="1:21" s="51" customFormat="1" ht="12.75" x14ac:dyDescent="0.2">
      <c r="A426" s="169"/>
      <c r="B426" s="169"/>
      <c r="C426" s="169"/>
      <c r="D426" s="170"/>
      <c r="E426" s="146" t="s">
        <v>12</v>
      </c>
      <c r="F426" s="169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</row>
    <row r="427" spans="1:21" s="51" customFormat="1" ht="25.5" hidden="1" customHeight="1" x14ac:dyDescent="0.2">
      <c r="A427" s="169"/>
      <c r="B427" s="169"/>
      <c r="C427" s="169"/>
      <c r="D427" s="170"/>
      <c r="E427" s="55" t="s">
        <v>548</v>
      </c>
      <c r="F427" s="94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</row>
    <row r="428" spans="1:21" s="51" customFormat="1" ht="12.75" hidden="1" customHeight="1" x14ac:dyDescent="0.2">
      <c r="A428" s="169"/>
      <c r="B428" s="169"/>
      <c r="C428" s="169"/>
      <c r="D428" s="170"/>
      <c r="E428" s="146" t="s">
        <v>256</v>
      </c>
      <c r="F428" s="169" t="s">
        <v>257</v>
      </c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</row>
    <row r="429" spans="1:21" s="51" customFormat="1" ht="12.75" hidden="1" customHeight="1" x14ac:dyDescent="0.2">
      <c r="A429" s="169">
        <v>2843</v>
      </c>
      <c r="B429" s="169">
        <v>8</v>
      </c>
      <c r="C429" s="169">
        <v>4</v>
      </c>
      <c r="D429" s="170">
        <v>3</v>
      </c>
      <c r="E429" s="146" t="s">
        <v>187</v>
      </c>
      <c r="F429" s="169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</row>
    <row r="430" spans="1:21" s="51" customFormat="1" ht="12.75" hidden="1" customHeight="1" x14ac:dyDescent="0.2">
      <c r="A430" s="169"/>
      <c r="B430" s="169"/>
      <c r="C430" s="169"/>
      <c r="D430" s="170"/>
      <c r="E430" s="146" t="s">
        <v>12</v>
      </c>
      <c r="F430" s="169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</row>
    <row r="431" spans="1:21" s="51" customFormat="1" ht="12.75" hidden="1" customHeight="1" x14ac:dyDescent="0.2">
      <c r="A431" s="169"/>
      <c r="B431" s="169"/>
      <c r="C431" s="169"/>
      <c r="D431" s="170"/>
      <c r="E431" s="55" t="s">
        <v>549</v>
      </c>
      <c r="F431" s="94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</row>
    <row r="432" spans="1:21" s="51" customFormat="1" ht="12.75" x14ac:dyDescent="0.2">
      <c r="A432" s="169"/>
      <c r="B432" s="169"/>
      <c r="C432" s="169"/>
      <c r="D432" s="170"/>
      <c r="E432" s="146" t="s">
        <v>638</v>
      </c>
      <c r="F432" s="169">
        <v>5111</v>
      </c>
      <c r="G432" s="27">
        <f>H432+I432</f>
        <v>11393.5</v>
      </c>
      <c r="H432" s="27"/>
      <c r="I432" s="27">
        <v>11393.5</v>
      </c>
      <c r="J432" s="27">
        <f t="shared" ref="J432" si="327">K432</f>
        <v>0</v>
      </c>
      <c r="K432" s="27"/>
      <c r="L432" s="27">
        <v>10375.6</v>
      </c>
      <c r="M432" s="27">
        <f t="shared" ref="M432" si="328">N432</f>
        <v>600</v>
      </c>
      <c r="N432" s="27">
        <v>600</v>
      </c>
      <c r="O432" s="27"/>
      <c r="P432" s="27">
        <f t="shared" ref="P432" si="329">Q432</f>
        <v>600</v>
      </c>
      <c r="Q432" s="27">
        <v>600</v>
      </c>
      <c r="R432" s="27"/>
      <c r="S432" s="27">
        <f t="shared" ref="S432" si="330">T432</f>
        <v>600</v>
      </c>
      <c r="T432" s="27">
        <v>600</v>
      </c>
      <c r="U432" s="27"/>
    </row>
    <row r="433" spans="1:21" s="51" customFormat="1" ht="25.5" x14ac:dyDescent="0.2">
      <c r="A433" s="172"/>
      <c r="B433" s="172"/>
      <c r="C433" s="172"/>
      <c r="D433" s="176"/>
      <c r="E433" s="146" t="s">
        <v>377</v>
      </c>
      <c r="F433" s="172">
        <v>5113</v>
      </c>
      <c r="G433" s="27"/>
      <c r="H433" s="27"/>
      <c r="I433" s="27"/>
      <c r="J433" s="27"/>
      <c r="K433" s="27"/>
      <c r="L433" s="27"/>
      <c r="M433" s="27">
        <f>O433</f>
        <v>20000</v>
      </c>
      <c r="N433" s="27"/>
      <c r="O433" s="27">
        <v>20000</v>
      </c>
      <c r="P433" s="27">
        <f>R433</f>
        <v>10000</v>
      </c>
      <c r="Q433" s="27"/>
      <c r="R433" s="27">
        <v>10000</v>
      </c>
      <c r="S433" s="27">
        <f>U433</f>
        <v>10000</v>
      </c>
      <c r="T433" s="27"/>
      <c r="U433" s="27">
        <v>10000</v>
      </c>
    </row>
    <row r="434" spans="1:21" s="51" customFormat="1" ht="12.75" x14ac:dyDescent="0.2">
      <c r="A434" s="119">
        <v>2900</v>
      </c>
      <c r="B434" s="119">
        <v>9</v>
      </c>
      <c r="C434" s="119">
        <v>0</v>
      </c>
      <c r="D434" s="131">
        <v>0</v>
      </c>
      <c r="E434" s="55" t="s">
        <v>188</v>
      </c>
      <c r="F434" s="94"/>
      <c r="G434" s="27">
        <f>H434+I434</f>
        <v>596054.30000000005</v>
      </c>
      <c r="H434" s="27">
        <f>H436+H463+H467+H497</f>
        <v>596054.30000000005</v>
      </c>
      <c r="I434" s="27">
        <f>I436+I467+I497+I463</f>
        <v>0</v>
      </c>
      <c r="J434" s="27">
        <f t="shared" ref="J434" si="331">K434+L434</f>
        <v>586227</v>
      </c>
      <c r="K434" s="27">
        <f>K436+K463+K467+K497</f>
        <v>586227</v>
      </c>
      <c r="L434" s="27">
        <f t="shared" ref="L434" si="332">L436+L467+L497+L463</f>
        <v>0</v>
      </c>
      <c r="M434" s="27">
        <f t="shared" ref="M434" si="333">N434+O434</f>
        <v>954000</v>
      </c>
      <c r="N434" s="27">
        <f t="shared" ref="N434" si="334">N436+N463+N467+N497</f>
        <v>705000</v>
      </c>
      <c r="O434" s="27">
        <f t="shared" ref="O434" si="335">O436+O467+O497+O463</f>
        <v>249000</v>
      </c>
      <c r="P434" s="27">
        <f t="shared" ref="P434" si="336">Q434+R434</f>
        <v>705000</v>
      </c>
      <c r="Q434" s="27">
        <f t="shared" ref="Q434" si="337">Q436+Q463+Q467+Q497</f>
        <v>705000</v>
      </c>
      <c r="R434" s="27">
        <f t="shared" ref="R434" si="338">R436+R467+R497+R463</f>
        <v>0</v>
      </c>
      <c r="S434" s="27">
        <f t="shared" ref="S434" si="339">T434+U434</f>
        <v>705000</v>
      </c>
      <c r="T434" s="27">
        <f t="shared" ref="T434" si="340">T436+T463+T467+T497</f>
        <v>705000</v>
      </c>
      <c r="U434" s="27">
        <f t="shared" ref="U434" si="341">U436+U467+U497+U463</f>
        <v>0</v>
      </c>
    </row>
    <row r="435" spans="1:21" s="51" customFormat="1" ht="12.75" x14ac:dyDescent="0.2">
      <c r="A435" s="119"/>
      <c r="B435" s="119"/>
      <c r="C435" s="119"/>
      <c r="D435" s="131"/>
      <c r="E435" s="146" t="s">
        <v>12</v>
      </c>
      <c r="F435" s="119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</row>
    <row r="436" spans="1:21" s="51" customFormat="1" ht="25.5" x14ac:dyDescent="0.2">
      <c r="A436" s="119">
        <v>2910</v>
      </c>
      <c r="B436" s="119">
        <v>9</v>
      </c>
      <c r="C436" s="119">
        <v>1</v>
      </c>
      <c r="D436" s="131">
        <v>0</v>
      </c>
      <c r="E436" s="55" t="s">
        <v>189</v>
      </c>
      <c r="F436" s="94"/>
      <c r="G436" s="27">
        <f>H436</f>
        <v>335217.3</v>
      </c>
      <c r="H436" s="27">
        <f>H438</f>
        <v>335217.3</v>
      </c>
      <c r="I436" s="27"/>
      <c r="J436" s="27">
        <f t="shared" ref="J436" si="342">K436</f>
        <v>320678</v>
      </c>
      <c r="K436" s="27">
        <f t="shared" ref="K436" si="343">K438</f>
        <v>320678</v>
      </c>
      <c r="L436" s="27"/>
      <c r="M436" s="27">
        <f t="shared" ref="M436" si="344">N436</f>
        <v>394000</v>
      </c>
      <c r="N436" s="27">
        <f t="shared" ref="N436" si="345">N438</f>
        <v>394000</v>
      </c>
      <c r="O436" s="27"/>
      <c r="P436" s="27">
        <f t="shared" ref="P436" si="346">Q436</f>
        <v>394000</v>
      </c>
      <c r="Q436" s="27">
        <f t="shared" ref="Q436" si="347">Q438</f>
        <v>394000</v>
      </c>
      <c r="R436" s="27"/>
      <c r="S436" s="27">
        <f t="shared" ref="S436" si="348">T436</f>
        <v>394000</v>
      </c>
      <c r="T436" s="27">
        <f t="shared" ref="T436" si="349">T438</f>
        <v>394000</v>
      </c>
      <c r="U436" s="27"/>
    </row>
    <row r="437" spans="1:21" s="51" customFormat="1" ht="12.75" x14ac:dyDescent="0.2">
      <c r="A437" s="119"/>
      <c r="B437" s="119"/>
      <c r="C437" s="119"/>
      <c r="D437" s="131"/>
      <c r="E437" s="146" t="s">
        <v>136</v>
      </c>
      <c r="F437" s="119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</row>
    <row r="438" spans="1:21" s="51" customFormat="1" ht="12.75" x14ac:dyDescent="0.2">
      <c r="A438" s="119">
        <v>2911</v>
      </c>
      <c r="B438" s="119">
        <v>9</v>
      </c>
      <c r="C438" s="119">
        <v>1</v>
      </c>
      <c r="D438" s="131">
        <v>1</v>
      </c>
      <c r="E438" s="146" t="s">
        <v>190</v>
      </c>
      <c r="F438" s="119"/>
      <c r="G438" s="27">
        <f>H438</f>
        <v>335217.3</v>
      </c>
      <c r="H438" s="27">
        <f>H440</f>
        <v>335217.3</v>
      </c>
      <c r="I438" s="27"/>
      <c r="J438" s="27">
        <f t="shared" ref="J438" si="350">K438</f>
        <v>320678</v>
      </c>
      <c r="K438" s="27">
        <f t="shared" ref="K438" si="351">K440</f>
        <v>320678</v>
      </c>
      <c r="L438" s="27"/>
      <c r="M438" s="27">
        <f t="shared" ref="M438" si="352">N438</f>
        <v>394000</v>
      </c>
      <c r="N438" s="27">
        <f t="shared" ref="N438" si="353">N440</f>
        <v>394000</v>
      </c>
      <c r="O438" s="27"/>
      <c r="P438" s="27">
        <f t="shared" ref="P438" si="354">Q438</f>
        <v>394000</v>
      </c>
      <c r="Q438" s="27">
        <f t="shared" ref="Q438" si="355">Q440</f>
        <v>394000</v>
      </c>
      <c r="R438" s="27"/>
      <c r="S438" s="27">
        <f t="shared" ref="S438" si="356">T438</f>
        <v>394000</v>
      </c>
      <c r="T438" s="27">
        <f t="shared" ref="T438" si="357">T440</f>
        <v>394000</v>
      </c>
      <c r="U438" s="27"/>
    </row>
    <row r="439" spans="1:21" s="51" customFormat="1" ht="12.75" x14ac:dyDescent="0.2">
      <c r="A439" s="119"/>
      <c r="B439" s="119"/>
      <c r="C439" s="119"/>
      <c r="D439" s="131"/>
      <c r="E439" s="146" t="s">
        <v>12</v>
      </c>
      <c r="F439" s="119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</row>
    <row r="440" spans="1:21" s="51" customFormat="1" ht="12.75" x14ac:dyDescent="0.2">
      <c r="A440" s="119"/>
      <c r="B440" s="119"/>
      <c r="C440" s="119"/>
      <c r="D440" s="131"/>
      <c r="E440" s="55" t="s">
        <v>550</v>
      </c>
      <c r="F440" s="94"/>
      <c r="G440" s="27">
        <f>H440</f>
        <v>335217.3</v>
      </c>
      <c r="H440" s="27">
        <f>H443</f>
        <v>335217.3</v>
      </c>
      <c r="I440" s="27"/>
      <c r="J440" s="27">
        <f t="shared" ref="J440" si="358">K440</f>
        <v>320678</v>
      </c>
      <c r="K440" s="27">
        <f t="shared" ref="K440" si="359">K443</f>
        <v>320678</v>
      </c>
      <c r="L440" s="27"/>
      <c r="M440" s="27">
        <f t="shared" ref="M440" si="360">N440</f>
        <v>394000</v>
      </c>
      <c r="N440" s="27">
        <f t="shared" ref="N440" si="361">N443</f>
        <v>394000</v>
      </c>
      <c r="O440" s="27"/>
      <c r="P440" s="27">
        <f t="shared" ref="P440" si="362">Q440</f>
        <v>394000</v>
      </c>
      <c r="Q440" s="27">
        <f t="shared" ref="Q440" si="363">Q443</f>
        <v>394000</v>
      </c>
      <c r="R440" s="27"/>
      <c r="S440" s="27">
        <f t="shared" ref="S440" si="364">T440</f>
        <v>394000</v>
      </c>
      <c r="T440" s="27">
        <f t="shared" ref="T440" si="365">T443</f>
        <v>394000</v>
      </c>
      <c r="U440" s="27"/>
    </row>
    <row r="441" spans="1:21" s="51" customFormat="1" ht="12.75" hidden="1" customHeight="1" x14ac:dyDescent="0.2">
      <c r="A441" s="119"/>
      <c r="B441" s="119"/>
      <c r="C441" s="119"/>
      <c r="D441" s="131"/>
      <c r="E441" s="146" t="s">
        <v>256</v>
      </c>
      <c r="F441" s="119" t="s">
        <v>257</v>
      </c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</row>
    <row r="442" spans="1:21" s="51" customFormat="1" ht="12.75" hidden="1" customHeight="1" x14ac:dyDescent="0.2">
      <c r="A442" s="119"/>
      <c r="B442" s="119"/>
      <c r="C442" s="119"/>
      <c r="D442" s="131"/>
      <c r="E442" s="146" t="s">
        <v>277</v>
      </c>
      <c r="F442" s="119" t="s">
        <v>278</v>
      </c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</row>
    <row r="443" spans="1:21" s="51" customFormat="1" ht="25.5" x14ac:dyDescent="0.2">
      <c r="A443" s="119"/>
      <c r="B443" s="119"/>
      <c r="C443" s="119"/>
      <c r="D443" s="131"/>
      <c r="E443" s="146" t="s">
        <v>293</v>
      </c>
      <c r="F443" s="119" t="s">
        <v>294</v>
      </c>
      <c r="G443" s="27">
        <f>H443</f>
        <v>335217.3</v>
      </c>
      <c r="H443" s="27">
        <v>335217.3</v>
      </c>
      <c r="I443" s="27"/>
      <c r="J443" s="27">
        <f t="shared" ref="J443" si="366">K443</f>
        <v>320678</v>
      </c>
      <c r="K443" s="27">
        <v>320678</v>
      </c>
      <c r="L443" s="27"/>
      <c r="M443" s="27">
        <f t="shared" ref="M443" si="367">N443</f>
        <v>394000</v>
      </c>
      <c r="N443" s="27">
        <v>394000</v>
      </c>
      <c r="O443" s="27"/>
      <c r="P443" s="27">
        <f t="shared" ref="P443" si="368">Q443</f>
        <v>394000</v>
      </c>
      <c r="Q443" s="27">
        <v>394000</v>
      </c>
      <c r="R443" s="27"/>
      <c r="S443" s="27">
        <f t="shared" ref="S443" si="369">T443</f>
        <v>394000</v>
      </c>
      <c r="T443" s="27">
        <v>394000</v>
      </c>
      <c r="U443" s="27"/>
    </row>
    <row r="444" spans="1:21" s="51" customFormat="1" ht="38.25" hidden="1" customHeight="1" x14ac:dyDescent="0.2">
      <c r="A444" s="119"/>
      <c r="B444" s="119"/>
      <c r="C444" s="119"/>
      <c r="D444" s="131"/>
      <c r="E444" s="55" t="s">
        <v>551</v>
      </c>
      <c r="F444" s="94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</row>
    <row r="445" spans="1:21" s="51" customFormat="1" ht="12.75" hidden="1" customHeight="1" x14ac:dyDescent="0.2">
      <c r="A445" s="119"/>
      <c r="B445" s="119"/>
      <c r="C445" s="119"/>
      <c r="D445" s="131"/>
      <c r="E445" s="146" t="s">
        <v>277</v>
      </c>
      <c r="F445" s="119" t="s">
        <v>278</v>
      </c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</row>
    <row r="446" spans="1:21" s="51" customFormat="1" ht="12.75" hidden="1" customHeight="1" x14ac:dyDescent="0.2">
      <c r="A446" s="119"/>
      <c r="B446" s="119"/>
      <c r="C446" s="119"/>
      <c r="D446" s="131"/>
      <c r="E446" s="146" t="s">
        <v>385</v>
      </c>
      <c r="F446" s="119" t="s">
        <v>386</v>
      </c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</row>
    <row r="447" spans="1:21" s="51" customFormat="1" ht="25.5" hidden="1" customHeight="1" x14ac:dyDescent="0.2">
      <c r="A447" s="119"/>
      <c r="B447" s="119"/>
      <c r="C447" s="119"/>
      <c r="D447" s="131"/>
      <c r="E447" s="55" t="s">
        <v>552</v>
      </c>
      <c r="F447" s="94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</row>
    <row r="448" spans="1:21" s="51" customFormat="1" ht="25.5" hidden="1" customHeight="1" x14ac:dyDescent="0.2">
      <c r="A448" s="119"/>
      <c r="B448" s="119"/>
      <c r="C448" s="119"/>
      <c r="D448" s="131"/>
      <c r="E448" s="146" t="s">
        <v>293</v>
      </c>
      <c r="F448" s="119" t="s">
        <v>294</v>
      </c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</row>
    <row r="449" spans="1:21" s="51" customFormat="1" ht="12.75" hidden="1" customHeight="1" x14ac:dyDescent="0.2">
      <c r="A449" s="119">
        <v>2912</v>
      </c>
      <c r="B449" s="119">
        <v>9</v>
      </c>
      <c r="C449" s="119">
        <v>1</v>
      </c>
      <c r="D449" s="131">
        <v>2</v>
      </c>
      <c r="E449" s="146" t="s">
        <v>191</v>
      </c>
      <c r="F449" s="119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</row>
    <row r="450" spans="1:21" s="51" customFormat="1" ht="12.75" hidden="1" customHeight="1" x14ac:dyDescent="0.2">
      <c r="A450" s="119"/>
      <c r="B450" s="119"/>
      <c r="C450" s="119"/>
      <c r="D450" s="131"/>
      <c r="E450" s="146" t="s">
        <v>12</v>
      </c>
      <c r="F450" s="119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</row>
    <row r="451" spans="1:21" s="51" customFormat="1" ht="12.75" hidden="1" customHeight="1" x14ac:dyDescent="0.2">
      <c r="A451" s="119"/>
      <c r="B451" s="119"/>
      <c r="C451" s="119"/>
      <c r="D451" s="131"/>
      <c r="E451" s="55" t="s">
        <v>553</v>
      </c>
      <c r="F451" s="94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</row>
    <row r="452" spans="1:21" s="51" customFormat="1" ht="25.5" hidden="1" customHeight="1" x14ac:dyDescent="0.2">
      <c r="A452" s="119"/>
      <c r="B452" s="119"/>
      <c r="C452" s="119"/>
      <c r="D452" s="131"/>
      <c r="E452" s="146" t="s">
        <v>293</v>
      </c>
      <c r="F452" s="119" t="s">
        <v>294</v>
      </c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</row>
    <row r="453" spans="1:21" s="51" customFormat="1" ht="12.75" hidden="1" customHeight="1" x14ac:dyDescent="0.2">
      <c r="A453" s="119">
        <v>2920</v>
      </c>
      <c r="B453" s="119">
        <v>9</v>
      </c>
      <c r="C453" s="119">
        <v>2</v>
      </c>
      <c r="D453" s="131">
        <v>0</v>
      </c>
      <c r="E453" s="55" t="s">
        <v>192</v>
      </c>
      <c r="F453" s="94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</row>
    <row r="454" spans="1:21" s="51" customFormat="1" ht="12.75" hidden="1" customHeight="1" x14ac:dyDescent="0.2">
      <c r="A454" s="119"/>
      <c r="B454" s="119"/>
      <c r="C454" s="119"/>
      <c r="D454" s="131"/>
      <c r="E454" s="146" t="s">
        <v>136</v>
      </c>
      <c r="F454" s="119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</row>
    <row r="455" spans="1:21" s="51" customFormat="1" ht="12.75" hidden="1" customHeight="1" x14ac:dyDescent="0.2">
      <c r="A455" s="119">
        <v>2921</v>
      </c>
      <c r="B455" s="119">
        <v>9</v>
      </c>
      <c r="C455" s="119">
        <v>2</v>
      </c>
      <c r="D455" s="131">
        <v>1</v>
      </c>
      <c r="E455" s="146" t="s">
        <v>193</v>
      </c>
      <c r="F455" s="119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</row>
    <row r="456" spans="1:21" s="51" customFormat="1" ht="12.75" hidden="1" customHeight="1" x14ac:dyDescent="0.2">
      <c r="A456" s="119"/>
      <c r="B456" s="119"/>
      <c r="C456" s="119"/>
      <c r="D456" s="131"/>
      <c r="E456" s="146" t="s">
        <v>12</v>
      </c>
      <c r="F456" s="119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</row>
    <row r="457" spans="1:21" s="51" customFormat="1" ht="12.75" hidden="1" customHeight="1" x14ac:dyDescent="0.2">
      <c r="A457" s="119"/>
      <c r="B457" s="119"/>
      <c r="C457" s="119"/>
      <c r="D457" s="131"/>
      <c r="E457" s="55" t="s">
        <v>553</v>
      </c>
      <c r="F457" s="94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</row>
    <row r="458" spans="1:21" s="51" customFormat="1" ht="25.5" hidden="1" customHeight="1" x14ac:dyDescent="0.2">
      <c r="A458" s="119"/>
      <c r="B458" s="119"/>
      <c r="C458" s="119"/>
      <c r="D458" s="131"/>
      <c r="E458" s="146" t="s">
        <v>293</v>
      </c>
      <c r="F458" s="119" t="s">
        <v>294</v>
      </c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</row>
    <row r="459" spans="1:21" s="51" customFormat="1" ht="12.75" hidden="1" customHeight="1" x14ac:dyDescent="0.2">
      <c r="A459" s="119">
        <v>2922</v>
      </c>
      <c r="B459" s="119">
        <v>9</v>
      </c>
      <c r="C459" s="119">
        <v>2</v>
      </c>
      <c r="D459" s="131">
        <v>2</v>
      </c>
      <c r="E459" s="146" t="s">
        <v>194</v>
      </c>
      <c r="F459" s="119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</row>
    <row r="460" spans="1:21" s="51" customFormat="1" ht="12.75" hidden="1" customHeight="1" x14ac:dyDescent="0.2">
      <c r="A460" s="119"/>
      <c r="B460" s="119"/>
      <c r="C460" s="119"/>
      <c r="D460" s="131"/>
      <c r="E460" s="146" t="s">
        <v>12</v>
      </c>
      <c r="F460" s="119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</row>
    <row r="461" spans="1:21" s="51" customFormat="1" ht="12.75" hidden="1" customHeight="1" x14ac:dyDescent="0.2">
      <c r="A461" s="119"/>
      <c r="B461" s="119"/>
      <c r="C461" s="119"/>
      <c r="D461" s="131"/>
      <c r="E461" s="55" t="s">
        <v>553</v>
      </c>
      <c r="F461" s="94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</row>
    <row r="462" spans="1:21" s="51" customFormat="1" ht="25.5" hidden="1" customHeight="1" x14ac:dyDescent="0.2">
      <c r="A462" s="119"/>
      <c r="B462" s="119"/>
      <c r="C462" s="119"/>
      <c r="D462" s="131"/>
      <c r="E462" s="146" t="s">
        <v>293</v>
      </c>
      <c r="F462" s="119" t="s">
        <v>294</v>
      </c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</row>
    <row r="463" spans="1:21" s="51" customFormat="1" ht="12.75" x14ac:dyDescent="0.2">
      <c r="A463" s="119">
        <v>2941</v>
      </c>
      <c r="B463" s="119">
        <v>9</v>
      </c>
      <c r="C463" s="119">
        <v>4</v>
      </c>
      <c r="D463" s="131">
        <v>1</v>
      </c>
      <c r="E463" s="146" t="s">
        <v>626</v>
      </c>
      <c r="F463" s="119"/>
      <c r="G463" s="27">
        <f>H463</f>
        <v>0</v>
      </c>
      <c r="H463" s="27"/>
      <c r="I463" s="27"/>
      <c r="J463" s="27">
        <f t="shared" ref="J463" si="370">K463</f>
        <v>11540</v>
      </c>
      <c r="K463" s="27">
        <v>11540</v>
      </c>
      <c r="L463" s="27"/>
      <c r="M463" s="27">
        <f t="shared" ref="M463" si="371">N463</f>
        <v>7000</v>
      </c>
      <c r="N463" s="27">
        <f t="shared" ref="N463" si="372">N466</f>
        <v>7000</v>
      </c>
      <c r="O463" s="27"/>
      <c r="P463" s="27">
        <f t="shared" ref="P463" si="373">Q463</f>
        <v>7000</v>
      </c>
      <c r="Q463" s="27">
        <f t="shared" ref="Q463" si="374">Q466</f>
        <v>7000</v>
      </c>
      <c r="R463" s="27"/>
      <c r="S463" s="27">
        <f t="shared" ref="S463" si="375">T463</f>
        <v>7000</v>
      </c>
      <c r="T463" s="27">
        <f t="shared" ref="T463" si="376">T466</f>
        <v>7000</v>
      </c>
      <c r="U463" s="27"/>
    </row>
    <row r="464" spans="1:21" s="51" customFormat="1" ht="12.75" x14ac:dyDescent="0.2">
      <c r="A464" s="119"/>
      <c r="B464" s="119"/>
      <c r="C464" s="119"/>
      <c r="D464" s="131"/>
      <c r="E464" s="146" t="s">
        <v>12</v>
      </c>
      <c r="F464" s="119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</row>
    <row r="465" spans="1:21" s="51" customFormat="1" ht="12.75" hidden="1" customHeight="1" x14ac:dyDescent="0.2">
      <c r="A465" s="119"/>
      <c r="B465" s="119"/>
      <c r="C465" s="119"/>
      <c r="D465" s="131"/>
      <c r="E465" s="55" t="s">
        <v>554</v>
      </c>
      <c r="F465" s="94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</row>
    <row r="466" spans="1:21" s="51" customFormat="1" ht="12.75" x14ac:dyDescent="0.2">
      <c r="A466" s="119"/>
      <c r="B466" s="119"/>
      <c r="C466" s="119"/>
      <c r="D466" s="131"/>
      <c r="E466" s="146" t="s">
        <v>338</v>
      </c>
      <c r="F466" s="135" t="s">
        <v>339</v>
      </c>
      <c r="G466" s="27">
        <f>H466</f>
        <v>7000</v>
      </c>
      <c r="H466" s="27">
        <v>7000</v>
      </c>
      <c r="I466" s="27"/>
      <c r="J466" s="27">
        <f t="shared" ref="J466" si="377">K466</f>
        <v>7000</v>
      </c>
      <c r="K466" s="27">
        <v>7000</v>
      </c>
      <c r="L466" s="27"/>
      <c r="M466" s="27">
        <f t="shared" ref="M466" si="378">N466</f>
        <v>7000</v>
      </c>
      <c r="N466" s="27">
        <v>7000</v>
      </c>
      <c r="O466" s="27"/>
      <c r="P466" s="27">
        <f t="shared" ref="P466" si="379">Q466</f>
        <v>7000</v>
      </c>
      <c r="Q466" s="27">
        <v>7000</v>
      </c>
      <c r="R466" s="27"/>
      <c r="S466" s="27">
        <f t="shared" ref="S466" si="380">T466</f>
        <v>7000</v>
      </c>
      <c r="T466" s="27">
        <v>7000</v>
      </c>
      <c r="U466" s="27"/>
    </row>
    <row r="467" spans="1:21" s="51" customFormat="1" ht="12.75" x14ac:dyDescent="0.2">
      <c r="A467" s="119">
        <v>2950</v>
      </c>
      <c r="B467" s="119">
        <v>9</v>
      </c>
      <c r="C467" s="119">
        <v>5</v>
      </c>
      <c r="D467" s="131">
        <v>0</v>
      </c>
      <c r="E467" s="55" t="s">
        <v>195</v>
      </c>
      <c r="F467" s="94"/>
      <c r="G467" s="27">
        <f>H467</f>
        <v>260837</v>
      </c>
      <c r="H467" s="27">
        <f>H469</f>
        <v>260837</v>
      </c>
      <c r="I467" s="27"/>
      <c r="J467" s="27">
        <f t="shared" ref="J467" si="381">K467</f>
        <v>254009</v>
      </c>
      <c r="K467" s="27">
        <f t="shared" ref="K467" si="382">K469</f>
        <v>254009</v>
      </c>
      <c r="L467" s="27"/>
      <c r="M467" s="27">
        <f t="shared" ref="M467" si="383">N467</f>
        <v>304000</v>
      </c>
      <c r="N467" s="27">
        <f t="shared" ref="N467" si="384">N469</f>
        <v>304000</v>
      </c>
      <c r="O467" s="27"/>
      <c r="P467" s="27">
        <f t="shared" ref="P467" si="385">Q467</f>
        <v>304000</v>
      </c>
      <c r="Q467" s="27">
        <f t="shared" ref="Q467" si="386">Q469</f>
        <v>304000</v>
      </c>
      <c r="R467" s="27"/>
      <c r="S467" s="27">
        <f t="shared" ref="S467" si="387">T467</f>
        <v>304000</v>
      </c>
      <c r="T467" s="27">
        <f t="shared" ref="T467" si="388">T469</f>
        <v>304000</v>
      </c>
      <c r="U467" s="27"/>
    </row>
    <row r="468" spans="1:21" s="51" customFormat="1" ht="12.75" x14ac:dyDescent="0.2">
      <c r="A468" s="119"/>
      <c r="B468" s="119"/>
      <c r="C468" s="119"/>
      <c r="D468" s="131"/>
      <c r="E468" s="146" t="s">
        <v>136</v>
      </c>
      <c r="F468" s="119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</row>
    <row r="469" spans="1:21" s="51" customFormat="1" ht="12.75" x14ac:dyDescent="0.2">
      <c r="A469" s="135">
        <v>2951</v>
      </c>
      <c r="B469" s="135">
        <v>9</v>
      </c>
      <c r="C469" s="135">
        <v>5</v>
      </c>
      <c r="D469" s="136">
        <v>1</v>
      </c>
      <c r="E469" s="146" t="s">
        <v>196</v>
      </c>
      <c r="F469" s="135"/>
      <c r="G469" s="27">
        <f>H469</f>
        <v>260837</v>
      </c>
      <c r="H469" s="27">
        <v>260837</v>
      </c>
      <c r="I469" s="27"/>
      <c r="J469" s="27">
        <f t="shared" ref="J469" si="389">K469</f>
        <v>254009</v>
      </c>
      <c r="K469" s="27">
        <v>254009</v>
      </c>
      <c r="L469" s="27"/>
      <c r="M469" s="27">
        <f t="shared" ref="M469" si="390">N469</f>
        <v>304000</v>
      </c>
      <c r="N469" s="27">
        <f t="shared" ref="N469" si="391">N472</f>
        <v>304000</v>
      </c>
      <c r="O469" s="27"/>
      <c r="P469" s="27">
        <f t="shared" ref="P469" si="392">Q469</f>
        <v>304000</v>
      </c>
      <c r="Q469" s="27">
        <f t="shared" ref="Q469" si="393">Q472</f>
        <v>304000</v>
      </c>
      <c r="R469" s="27"/>
      <c r="S469" s="27">
        <f t="shared" ref="S469" si="394">T469</f>
        <v>304000</v>
      </c>
      <c r="T469" s="27">
        <f t="shared" ref="T469" si="395">T472</f>
        <v>304000</v>
      </c>
      <c r="U469" s="27"/>
    </row>
    <row r="470" spans="1:21" s="51" customFormat="1" ht="12.75" x14ac:dyDescent="0.2">
      <c r="A470" s="135"/>
      <c r="B470" s="135"/>
      <c r="C470" s="135"/>
      <c r="D470" s="136"/>
      <c r="E470" s="146" t="s">
        <v>12</v>
      </c>
      <c r="F470" s="135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</row>
    <row r="471" spans="1:21" s="51" customFormat="1" ht="12.75" hidden="1" customHeight="1" x14ac:dyDescent="0.2">
      <c r="A471" s="135"/>
      <c r="B471" s="135"/>
      <c r="C471" s="135"/>
      <c r="D471" s="136"/>
      <c r="E471" s="55" t="s">
        <v>554</v>
      </c>
      <c r="F471" s="94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</row>
    <row r="472" spans="1:21" s="51" customFormat="1" ht="25.5" x14ac:dyDescent="0.2">
      <c r="A472" s="135"/>
      <c r="B472" s="135"/>
      <c r="C472" s="135"/>
      <c r="D472" s="136"/>
      <c r="E472" s="146" t="s">
        <v>293</v>
      </c>
      <c r="F472" s="135" t="s">
        <v>294</v>
      </c>
      <c r="G472" s="27">
        <f>H472</f>
        <v>304000</v>
      </c>
      <c r="H472" s="27">
        <v>304000</v>
      </c>
      <c r="I472" s="27"/>
      <c r="J472" s="27">
        <f t="shared" ref="J472" si="396">K472</f>
        <v>304000</v>
      </c>
      <c r="K472" s="27">
        <v>304000</v>
      </c>
      <c r="L472" s="27"/>
      <c r="M472" s="27">
        <f t="shared" ref="M472" si="397">N472</f>
        <v>304000</v>
      </c>
      <c r="N472" s="27">
        <v>304000</v>
      </c>
      <c r="O472" s="27"/>
      <c r="P472" s="27">
        <f t="shared" ref="P472" si="398">Q472</f>
        <v>304000</v>
      </c>
      <c r="Q472" s="27">
        <v>304000</v>
      </c>
      <c r="R472" s="27"/>
      <c r="S472" s="27">
        <f t="shared" ref="S472" si="399">T472</f>
        <v>304000</v>
      </c>
      <c r="T472" s="27">
        <v>304000</v>
      </c>
      <c r="U472" s="27"/>
    </row>
    <row r="473" spans="1:21" s="51" customFormat="1" ht="25.5" hidden="1" customHeight="1" x14ac:dyDescent="0.2">
      <c r="A473" s="119"/>
      <c r="B473" s="119"/>
      <c r="C473" s="119"/>
      <c r="D473" s="131"/>
      <c r="E473" s="55" t="s">
        <v>555</v>
      </c>
      <c r="F473" s="94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</row>
    <row r="474" spans="1:21" s="51" customFormat="1" ht="12.75" hidden="1" customHeight="1" x14ac:dyDescent="0.2">
      <c r="A474" s="119"/>
      <c r="B474" s="119"/>
      <c r="C474" s="119"/>
      <c r="D474" s="131"/>
      <c r="E474" s="146" t="s">
        <v>385</v>
      </c>
      <c r="F474" s="119" t="s">
        <v>386</v>
      </c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</row>
    <row r="475" spans="1:21" s="51" customFormat="1" ht="51" hidden="1" customHeight="1" x14ac:dyDescent="0.2">
      <c r="A475" s="119"/>
      <c r="B475" s="119"/>
      <c r="C475" s="119"/>
      <c r="D475" s="131"/>
      <c r="E475" s="55" t="s">
        <v>556</v>
      </c>
      <c r="F475" s="94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</row>
    <row r="476" spans="1:21" s="51" customFormat="1" ht="25.5" hidden="1" customHeight="1" x14ac:dyDescent="0.2">
      <c r="A476" s="119"/>
      <c r="B476" s="119"/>
      <c r="C476" s="119"/>
      <c r="D476" s="131"/>
      <c r="E476" s="146" t="s">
        <v>293</v>
      </c>
      <c r="F476" s="119" t="s">
        <v>294</v>
      </c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</row>
    <row r="477" spans="1:21" s="51" customFormat="1" ht="38.25" hidden="1" customHeight="1" x14ac:dyDescent="0.2">
      <c r="A477" s="119"/>
      <c r="B477" s="119"/>
      <c r="C477" s="119"/>
      <c r="D477" s="131"/>
      <c r="E477" s="55" t="s">
        <v>557</v>
      </c>
      <c r="F477" s="94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</row>
    <row r="478" spans="1:21" s="51" customFormat="1" ht="25.5" hidden="1" customHeight="1" x14ac:dyDescent="0.2">
      <c r="A478" s="119"/>
      <c r="B478" s="119"/>
      <c r="C478" s="119"/>
      <c r="D478" s="131"/>
      <c r="E478" s="146" t="s">
        <v>293</v>
      </c>
      <c r="F478" s="119" t="s">
        <v>294</v>
      </c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</row>
    <row r="479" spans="1:21" s="51" customFormat="1" ht="25.5" hidden="1" customHeight="1" x14ac:dyDescent="0.2">
      <c r="A479" s="119"/>
      <c r="B479" s="119"/>
      <c r="C479" s="119"/>
      <c r="D479" s="131"/>
      <c r="E479" s="55" t="s">
        <v>558</v>
      </c>
      <c r="F479" s="94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</row>
    <row r="480" spans="1:21" s="51" customFormat="1" ht="12.75" hidden="1" customHeight="1" x14ac:dyDescent="0.2">
      <c r="A480" s="119"/>
      <c r="B480" s="119"/>
      <c r="C480" s="119"/>
      <c r="D480" s="131"/>
      <c r="E480" s="146" t="s">
        <v>375</v>
      </c>
      <c r="F480" s="119" t="s">
        <v>376</v>
      </c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</row>
    <row r="481" spans="1:21" s="51" customFormat="1" ht="25.5" hidden="1" customHeight="1" x14ac:dyDescent="0.2">
      <c r="A481" s="119"/>
      <c r="B481" s="119"/>
      <c r="C481" s="119"/>
      <c r="D481" s="131"/>
      <c r="E481" s="146" t="s">
        <v>377</v>
      </c>
      <c r="F481" s="119" t="s">
        <v>378</v>
      </c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</row>
    <row r="482" spans="1:21" s="51" customFormat="1" ht="25.5" hidden="1" customHeight="1" x14ac:dyDescent="0.2">
      <c r="A482" s="119"/>
      <c r="B482" s="119"/>
      <c r="C482" s="119"/>
      <c r="D482" s="131"/>
      <c r="E482" s="55" t="s">
        <v>559</v>
      </c>
      <c r="F482" s="94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</row>
    <row r="483" spans="1:21" s="51" customFormat="1" ht="12.75" hidden="1" customHeight="1" x14ac:dyDescent="0.2">
      <c r="A483" s="119"/>
      <c r="B483" s="119"/>
      <c r="C483" s="119"/>
      <c r="D483" s="131"/>
      <c r="E483" s="146" t="s">
        <v>318</v>
      </c>
      <c r="F483" s="119" t="s">
        <v>319</v>
      </c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</row>
    <row r="484" spans="1:21" s="51" customFormat="1" ht="25.5" hidden="1" customHeight="1" x14ac:dyDescent="0.2">
      <c r="A484" s="119">
        <v>2960</v>
      </c>
      <c r="B484" s="119">
        <v>9</v>
      </c>
      <c r="C484" s="119">
        <v>6</v>
      </c>
      <c r="D484" s="131">
        <v>0</v>
      </c>
      <c r="E484" s="55" t="s">
        <v>197</v>
      </c>
      <c r="F484" s="94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</row>
    <row r="485" spans="1:21" s="51" customFormat="1" ht="12.75" hidden="1" customHeight="1" x14ac:dyDescent="0.2">
      <c r="A485" s="119"/>
      <c r="B485" s="119"/>
      <c r="C485" s="119"/>
      <c r="D485" s="131"/>
      <c r="E485" s="146" t="s">
        <v>136</v>
      </c>
      <c r="F485" s="119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</row>
    <row r="486" spans="1:21" s="51" customFormat="1" ht="25.5" hidden="1" customHeight="1" x14ac:dyDescent="0.2">
      <c r="A486" s="119">
        <v>2961</v>
      </c>
      <c r="B486" s="119">
        <v>9</v>
      </c>
      <c r="C486" s="119">
        <v>6</v>
      </c>
      <c r="D486" s="131">
        <v>1</v>
      </c>
      <c r="E486" s="146" t="s">
        <v>197</v>
      </c>
      <c r="F486" s="119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</row>
    <row r="487" spans="1:21" s="51" customFormat="1" ht="12.75" hidden="1" customHeight="1" x14ac:dyDescent="0.2">
      <c r="A487" s="119"/>
      <c r="B487" s="119"/>
      <c r="C487" s="119"/>
      <c r="D487" s="131"/>
      <c r="E487" s="146" t="s">
        <v>12</v>
      </c>
      <c r="F487" s="119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</row>
    <row r="488" spans="1:21" s="51" customFormat="1" ht="25.5" hidden="1" customHeight="1" x14ac:dyDescent="0.2">
      <c r="A488" s="119"/>
      <c r="B488" s="119"/>
      <c r="C488" s="119"/>
      <c r="D488" s="131"/>
      <c r="E488" s="55" t="s">
        <v>560</v>
      </c>
      <c r="F488" s="94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</row>
    <row r="489" spans="1:21" s="51" customFormat="1" ht="12.75" hidden="1" customHeight="1" x14ac:dyDescent="0.2">
      <c r="A489" s="119"/>
      <c r="B489" s="119"/>
      <c r="C489" s="119"/>
      <c r="D489" s="131"/>
      <c r="E489" s="146" t="s">
        <v>375</v>
      </c>
      <c r="F489" s="119" t="s">
        <v>376</v>
      </c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</row>
    <row r="490" spans="1:21" s="51" customFormat="1" ht="25.5" hidden="1" customHeight="1" x14ac:dyDescent="0.2">
      <c r="A490" s="119"/>
      <c r="B490" s="119"/>
      <c r="C490" s="119"/>
      <c r="D490" s="131"/>
      <c r="E490" s="146" t="s">
        <v>377</v>
      </c>
      <c r="F490" s="119" t="s">
        <v>378</v>
      </c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</row>
    <row r="491" spans="1:21" s="51" customFormat="1" ht="25.5" hidden="1" customHeight="1" x14ac:dyDescent="0.2">
      <c r="A491" s="119"/>
      <c r="B491" s="119"/>
      <c r="C491" s="119"/>
      <c r="D491" s="131"/>
      <c r="E491" s="55" t="s">
        <v>561</v>
      </c>
      <c r="F491" s="94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</row>
    <row r="492" spans="1:21" s="51" customFormat="1" ht="12.75" hidden="1" customHeight="1" x14ac:dyDescent="0.2">
      <c r="A492" s="119"/>
      <c r="B492" s="119"/>
      <c r="C492" s="119"/>
      <c r="D492" s="131"/>
      <c r="E492" s="146" t="s">
        <v>256</v>
      </c>
      <c r="F492" s="119" t="s">
        <v>257</v>
      </c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</row>
    <row r="493" spans="1:21" s="51" customFormat="1" ht="38.25" hidden="1" customHeight="1" x14ac:dyDescent="0.2">
      <c r="A493" s="119"/>
      <c r="B493" s="119"/>
      <c r="C493" s="119"/>
      <c r="D493" s="131"/>
      <c r="E493" s="55" t="s">
        <v>562</v>
      </c>
      <c r="F493" s="94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</row>
    <row r="494" spans="1:21" s="51" customFormat="1" ht="38.25" hidden="1" customHeight="1" x14ac:dyDescent="0.2">
      <c r="A494" s="119"/>
      <c r="B494" s="119"/>
      <c r="C494" s="119"/>
      <c r="D494" s="131"/>
      <c r="E494" s="146" t="s">
        <v>310</v>
      </c>
      <c r="F494" s="119" t="s">
        <v>311</v>
      </c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</row>
    <row r="495" spans="1:21" s="51" customFormat="1" ht="63.75" hidden="1" customHeight="1" x14ac:dyDescent="0.2">
      <c r="A495" s="119"/>
      <c r="B495" s="119"/>
      <c r="C495" s="119"/>
      <c r="D495" s="131"/>
      <c r="E495" s="55" t="s">
        <v>563</v>
      </c>
      <c r="F495" s="94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</row>
    <row r="496" spans="1:21" s="51" customFormat="1" ht="25.5" hidden="1" customHeight="1" x14ac:dyDescent="0.2">
      <c r="A496" s="119"/>
      <c r="B496" s="119"/>
      <c r="C496" s="119"/>
      <c r="D496" s="131"/>
      <c r="E496" s="146" t="s">
        <v>465</v>
      </c>
      <c r="F496" s="119" t="s">
        <v>248</v>
      </c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</row>
    <row r="497" spans="1:21" s="51" customFormat="1" ht="25.5" x14ac:dyDescent="0.2">
      <c r="A497" s="135">
        <v>2981</v>
      </c>
      <c r="B497" s="135">
        <v>9</v>
      </c>
      <c r="C497" s="135">
        <v>8</v>
      </c>
      <c r="D497" s="136">
        <v>1</v>
      </c>
      <c r="E497" s="146" t="s">
        <v>197</v>
      </c>
      <c r="F497" s="135"/>
      <c r="G497" s="27">
        <f>G498</f>
        <v>0</v>
      </c>
      <c r="H497" s="27">
        <f t="shared" ref="H497:J497" si="400">H498</f>
        <v>0</v>
      </c>
      <c r="I497" s="27">
        <f t="shared" si="400"/>
        <v>0</v>
      </c>
      <c r="J497" s="27">
        <f t="shared" si="400"/>
        <v>0</v>
      </c>
      <c r="K497" s="27">
        <f t="shared" ref="K497" si="401">K498</f>
        <v>0</v>
      </c>
      <c r="L497" s="27">
        <f t="shared" ref="L497:M497" si="402">L498</f>
        <v>0</v>
      </c>
      <c r="M497" s="27">
        <f t="shared" si="402"/>
        <v>249000</v>
      </c>
      <c r="N497" s="27">
        <f t="shared" ref="N497" si="403">N498</f>
        <v>0</v>
      </c>
      <c r="O497" s="27">
        <f t="shared" ref="O497:P497" si="404">O498</f>
        <v>249000</v>
      </c>
      <c r="P497" s="27">
        <f t="shared" si="404"/>
        <v>0</v>
      </c>
      <c r="Q497" s="27">
        <f t="shared" ref="Q497" si="405">Q498</f>
        <v>0</v>
      </c>
      <c r="R497" s="27">
        <f t="shared" ref="R497:S497" si="406">R498</f>
        <v>0</v>
      </c>
      <c r="S497" s="27">
        <f t="shared" si="406"/>
        <v>0</v>
      </c>
      <c r="T497" s="27">
        <f t="shared" ref="T497" si="407">T498</f>
        <v>0</v>
      </c>
      <c r="U497" s="27">
        <f t="shared" ref="U497" si="408">U498</f>
        <v>0</v>
      </c>
    </row>
    <row r="498" spans="1:21" s="51" customFormat="1" ht="25.5" x14ac:dyDescent="0.2">
      <c r="A498" s="135"/>
      <c r="B498" s="135"/>
      <c r="C498" s="135"/>
      <c r="D498" s="136"/>
      <c r="E498" s="146" t="s">
        <v>377</v>
      </c>
      <c r="F498" s="135">
        <v>5113</v>
      </c>
      <c r="G498" s="27">
        <f>I498</f>
        <v>0</v>
      </c>
      <c r="H498" s="27">
        <v>0</v>
      </c>
      <c r="I498" s="27"/>
      <c r="J498" s="27">
        <f t="shared" ref="J498" si="409">L498</f>
        <v>0</v>
      </c>
      <c r="K498" s="27">
        <v>0</v>
      </c>
      <c r="L498" s="27"/>
      <c r="M498" s="27">
        <f t="shared" ref="M498" si="410">O498</f>
        <v>249000</v>
      </c>
      <c r="N498" s="27">
        <v>0</v>
      </c>
      <c r="O498" s="27">
        <f>29000+220000</f>
        <v>249000</v>
      </c>
      <c r="P498" s="27">
        <f t="shared" ref="P498" si="411">R498</f>
        <v>0</v>
      </c>
      <c r="Q498" s="27">
        <v>0</v>
      </c>
      <c r="R498" s="27"/>
      <c r="S498" s="27">
        <f t="shared" ref="S498" si="412">U498</f>
        <v>0</v>
      </c>
      <c r="T498" s="27">
        <v>0</v>
      </c>
      <c r="U498" s="27"/>
    </row>
    <row r="499" spans="1:21" s="51" customFormat="1" ht="12.75" x14ac:dyDescent="0.2">
      <c r="A499" s="119">
        <v>3000</v>
      </c>
      <c r="B499" s="119">
        <v>10</v>
      </c>
      <c r="C499" s="119">
        <v>0</v>
      </c>
      <c r="D499" s="131">
        <v>0</v>
      </c>
      <c r="E499" s="55" t="s">
        <v>198</v>
      </c>
      <c r="F499" s="94"/>
      <c r="G499" s="27">
        <f>H499</f>
        <v>30505</v>
      </c>
      <c r="H499" s="27">
        <f>H516</f>
        <v>30505</v>
      </c>
      <c r="I499" s="27"/>
      <c r="J499" s="27">
        <f t="shared" ref="J499" si="413">K499</f>
        <v>27240</v>
      </c>
      <c r="K499" s="27">
        <f t="shared" ref="K499" si="414">K516</f>
        <v>27240</v>
      </c>
      <c r="L499" s="27"/>
      <c r="M499" s="27">
        <f t="shared" ref="M499" si="415">N499</f>
        <v>25000</v>
      </c>
      <c r="N499" s="27">
        <f t="shared" ref="N499" si="416">N516</f>
        <v>25000</v>
      </c>
      <c r="O499" s="27"/>
      <c r="P499" s="27">
        <f t="shared" ref="P499" si="417">Q499</f>
        <v>25000</v>
      </c>
      <c r="Q499" s="27">
        <f t="shared" ref="Q499" si="418">Q516</f>
        <v>25000</v>
      </c>
      <c r="R499" s="27"/>
      <c r="S499" s="27">
        <f t="shared" ref="S499" si="419">T499</f>
        <v>25000</v>
      </c>
      <c r="T499" s="27">
        <f t="shared" ref="T499" si="420">T516</f>
        <v>25000</v>
      </c>
      <c r="U499" s="27"/>
    </row>
    <row r="500" spans="1:21" s="51" customFormat="1" ht="12.75" x14ac:dyDescent="0.2">
      <c r="A500" s="119"/>
      <c r="B500" s="119"/>
      <c r="C500" s="119"/>
      <c r="D500" s="131"/>
      <c r="E500" s="146" t="s">
        <v>12</v>
      </c>
      <c r="F500" s="119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</row>
    <row r="501" spans="1:21" s="51" customFormat="1" ht="12.75" hidden="1" customHeight="1" x14ac:dyDescent="0.2">
      <c r="A501" s="119">
        <v>3030</v>
      </c>
      <c r="B501" s="119">
        <v>10</v>
      </c>
      <c r="C501" s="119">
        <v>3</v>
      </c>
      <c r="D501" s="131">
        <v>0</v>
      </c>
      <c r="E501" s="55" t="s">
        <v>199</v>
      </c>
      <c r="F501" s="94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</row>
    <row r="502" spans="1:21" s="51" customFormat="1" ht="12.75" hidden="1" customHeight="1" x14ac:dyDescent="0.2">
      <c r="A502" s="119"/>
      <c r="B502" s="119"/>
      <c r="C502" s="119"/>
      <c r="D502" s="131"/>
      <c r="E502" s="146" t="s">
        <v>136</v>
      </c>
      <c r="F502" s="119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</row>
    <row r="503" spans="1:21" s="51" customFormat="1" ht="12.75" hidden="1" customHeight="1" x14ac:dyDescent="0.2">
      <c r="A503" s="119">
        <v>3031</v>
      </c>
      <c r="B503" s="119">
        <v>10</v>
      </c>
      <c r="C503" s="119">
        <v>3</v>
      </c>
      <c r="D503" s="131">
        <v>1</v>
      </c>
      <c r="E503" s="146" t="s">
        <v>199</v>
      </c>
      <c r="F503" s="119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</row>
    <row r="504" spans="1:21" s="51" customFormat="1" ht="12.75" hidden="1" customHeight="1" x14ac:dyDescent="0.2">
      <c r="A504" s="119"/>
      <c r="B504" s="119"/>
      <c r="C504" s="119"/>
      <c r="D504" s="131"/>
      <c r="E504" s="146" t="s">
        <v>12</v>
      </c>
      <c r="F504" s="119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</row>
    <row r="505" spans="1:21" s="51" customFormat="1" ht="25.5" hidden="1" customHeight="1" x14ac:dyDescent="0.2">
      <c r="A505" s="119"/>
      <c r="B505" s="119"/>
      <c r="C505" s="119"/>
      <c r="D505" s="131"/>
      <c r="E505" s="55" t="s">
        <v>564</v>
      </c>
      <c r="F505" s="94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</row>
    <row r="506" spans="1:21" s="51" customFormat="1" ht="12.75" hidden="1" customHeight="1" x14ac:dyDescent="0.2">
      <c r="A506" s="119"/>
      <c r="B506" s="119"/>
      <c r="C506" s="119"/>
      <c r="D506" s="131"/>
      <c r="E506" s="146" t="s">
        <v>256</v>
      </c>
      <c r="F506" s="119" t="s">
        <v>257</v>
      </c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</row>
    <row r="507" spans="1:21" s="51" customFormat="1" ht="12.75" hidden="1" customHeight="1" x14ac:dyDescent="0.2">
      <c r="A507" s="119">
        <v>3040</v>
      </c>
      <c r="B507" s="119">
        <v>10</v>
      </c>
      <c r="C507" s="119">
        <v>4</v>
      </c>
      <c r="D507" s="131">
        <v>0</v>
      </c>
      <c r="E507" s="55" t="s">
        <v>200</v>
      </c>
      <c r="F507" s="94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</row>
    <row r="508" spans="1:21" s="51" customFormat="1" ht="12.75" hidden="1" customHeight="1" x14ac:dyDescent="0.2">
      <c r="A508" s="119"/>
      <c r="B508" s="119"/>
      <c r="C508" s="119"/>
      <c r="D508" s="131"/>
      <c r="E508" s="146" t="s">
        <v>136</v>
      </c>
      <c r="F508" s="119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</row>
    <row r="509" spans="1:21" s="51" customFormat="1" ht="12.75" hidden="1" customHeight="1" x14ac:dyDescent="0.2">
      <c r="A509" s="119">
        <v>3041</v>
      </c>
      <c r="B509" s="119">
        <v>10</v>
      </c>
      <c r="C509" s="119">
        <v>4</v>
      </c>
      <c r="D509" s="131">
        <v>1</v>
      </c>
      <c r="E509" s="146" t="s">
        <v>200</v>
      </c>
      <c r="F509" s="119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</row>
    <row r="510" spans="1:21" s="51" customFormat="1" ht="12.75" hidden="1" customHeight="1" x14ac:dyDescent="0.2">
      <c r="A510" s="119"/>
      <c r="B510" s="119"/>
      <c r="C510" s="119"/>
      <c r="D510" s="131"/>
      <c r="E510" s="146" t="s">
        <v>12</v>
      </c>
      <c r="F510" s="119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</row>
    <row r="511" spans="1:21" s="51" customFormat="1" ht="25.5" hidden="1" customHeight="1" x14ac:dyDescent="0.2">
      <c r="A511" s="119"/>
      <c r="B511" s="119"/>
      <c r="C511" s="119"/>
      <c r="D511" s="131"/>
      <c r="E511" s="55" t="s">
        <v>565</v>
      </c>
      <c r="F511" s="94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</row>
    <row r="512" spans="1:21" s="51" customFormat="1" ht="12.75" hidden="1" customHeight="1" x14ac:dyDescent="0.2">
      <c r="A512" s="119"/>
      <c r="B512" s="119"/>
      <c r="C512" s="119"/>
      <c r="D512" s="131"/>
      <c r="E512" s="146" t="s">
        <v>233</v>
      </c>
      <c r="F512" s="119" t="s">
        <v>234</v>
      </c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</row>
    <row r="513" spans="1:21" s="51" customFormat="1" ht="12.75" hidden="1" customHeight="1" x14ac:dyDescent="0.2">
      <c r="A513" s="119"/>
      <c r="B513" s="119"/>
      <c r="C513" s="119"/>
      <c r="D513" s="131"/>
      <c r="E513" s="146" t="s">
        <v>267</v>
      </c>
      <c r="F513" s="119" t="s">
        <v>268</v>
      </c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</row>
    <row r="514" spans="1:21" s="51" customFormat="1" ht="25.5" hidden="1" customHeight="1" x14ac:dyDescent="0.2">
      <c r="A514" s="119"/>
      <c r="B514" s="119"/>
      <c r="C514" s="119"/>
      <c r="D514" s="131"/>
      <c r="E514" s="55" t="s">
        <v>566</v>
      </c>
      <c r="F514" s="94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</row>
    <row r="515" spans="1:21" s="51" customFormat="1" ht="25.5" hidden="1" customHeight="1" x14ac:dyDescent="0.2">
      <c r="A515" s="119"/>
      <c r="B515" s="119"/>
      <c r="C515" s="119"/>
      <c r="D515" s="131"/>
      <c r="E515" s="146" t="s">
        <v>346</v>
      </c>
      <c r="F515" s="119" t="s">
        <v>347</v>
      </c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</row>
    <row r="516" spans="1:21" s="51" customFormat="1" ht="25.5" x14ac:dyDescent="0.2">
      <c r="A516" s="119">
        <v>3070</v>
      </c>
      <c r="B516" s="119">
        <v>10</v>
      </c>
      <c r="C516" s="119">
        <v>7</v>
      </c>
      <c r="D516" s="131">
        <v>0</v>
      </c>
      <c r="E516" s="55" t="s">
        <v>201</v>
      </c>
      <c r="F516" s="94"/>
      <c r="G516" s="27">
        <f>H516</f>
        <v>30505</v>
      </c>
      <c r="H516" s="27">
        <f>H518</f>
        <v>30505</v>
      </c>
      <c r="I516" s="27"/>
      <c r="J516" s="27">
        <f t="shared" ref="J516" si="421">K516</f>
        <v>27240</v>
      </c>
      <c r="K516" s="27">
        <f t="shared" ref="K516" si="422">K518</f>
        <v>27240</v>
      </c>
      <c r="L516" s="27"/>
      <c r="M516" s="27">
        <f t="shared" ref="M516" si="423">N516</f>
        <v>25000</v>
      </c>
      <c r="N516" s="27">
        <f t="shared" ref="N516" si="424">N518</f>
        <v>25000</v>
      </c>
      <c r="O516" s="27"/>
      <c r="P516" s="27">
        <f t="shared" ref="P516" si="425">Q516</f>
        <v>25000</v>
      </c>
      <c r="Q516" s="27">
        <f t="shared" ref="Q516" si="426">Q518</f>
        <v>25000</v>
      </c>
      <c r="R516" s="27"/>
      <c r="S516" s="27">
        <f t="shared" ref="S516" si="427">T516</f>
        <v>25000</v>
      </c>
      <c r="T516" s="27">
        <f t="shared" ref="T516" si="428">T518</f>
        <v>25000</v>
      </c>
      <c r="U516" s="27"/>
    </row>
    <row r="517" spans="1:21" s="51" customFormat="1" ht="12.75" x14ac:dyDescent="0.2">
      <c r="A517" s="119"/>
      <c r="B517" s="119"/>
      <c r="C517" s="119"/>
      <c r="D517" s="131"/>
      <c r="E517" s="146" t="s">
        <v>136</v>
      </c>
      <c r="F517" s="119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</row>
    <row r="518" spans="1:21" s="51" customFormat="1" ht="25.5" x14ac:dyDescent="0.2">
      <c r="A518" s="119">
        <v>3071</v>
      </c>
      <c r="B518" s="119">
        <v>10</v>
      </c>
      <c r="C518" s="119">
        <v>7</v>
      </c>
      <c r="D518" s="131">
        <v>1</v>
      </c>
      <c r="E518" s="146" t="s">
        <v>201</v>
      </c>
      <c r="F518" s="119"/>
      <c r="G518" s="27">
        <f>H518</f>
        <v>30505</v>
      </c>
      <c r="H518" s="27">
        <f>H542</f>
        <v>30505</v>
      </c>
      <c r="I518" s="27"/>
      <c r="J518" s="27">
        <f t="shared" ref="J518" si="429">K518</f>
        <v>27240</v>
      </c>
      <c r="K518" s="27">
        <f t="shared" ref="K518" si="430">K542</f>
        <v>27240</v>
      </c>
      <c r="L518" s="27"/>
      <c r="M518" s="27">
        <f t="shared" ref="M518" si="431">N518</f>
        <v>25000</v>
      </c>
      <c r="N518" s="27">
        <f t="shared" ref="N518" si="432">N542</f>
        <v>25000</v>
      </c>
      <c r="O518" s="27"/>
      <c r="P518" s="27">
        <f t="shared" ref="P518" si="433">Q518</f>
        <v>25000</v>
      </c>
      <c r="Q518" s="27">
        <f t="shared" ref="Q518" si="434">Q542</f>
        <v>25000</v>
      </c>
      <c r="R518" s="27"/>
      <c r="S518" s="27">
        <f t="shared" ref="S518" si="435">T518</f>
        <v>25000</v>
      </c>
      <c r="T518" s="27">
        <f t="shared" ref="T518" si="436">T542</f>
        <v>25000</v>
      </c>
      <c r="U518" s="27"/>
    </row>
    <row r="519" spans="1:21" s="51" customFormat="1" ht="12.75" x14ac:dyDescent="0.2">
      <c r="A519" s="119"/>
      <c r="B519" s="119"/>
      <c r="C519" s="119"/>
      <c r="D519" s="131"/>
      <c r="E519" s="146" t="s">
        <v>12</v>
      </c>
      <c r="F519" s="119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</row>
    <row r="520" spans="1:21" s="51" customFormat="1" ht="53.25" hidden="1" customHeight="1" x14ac:dyDescent="0.2">
      <c r="A520" s="119"/>
      <c r="B520" s="119"/>
      <c r="C520" s="119"/>
      <c r="D520" s="131"/>
      <c r="E520" s="55" t="s">
        <v>567</v>
      </c>
      <c r="F520" s="94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</row>
    <row r="521" spans="1:21" s="51" customFormat="1" ht="25.5" hidden="1" customHeight="1" x14ac:dyDescent="0.2">
      <c r="A521" s="119"/>
      <c r="B521" s="119"/>
      <c r="C521" s="119"/>
      <c r="D521" s="131"/>
      <c r="E521" s="146" t="s">
        <v>465</v>
      </c>
      <c r="F521" s="119" t="s">
        <v>248</v>
      </c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</row>
    <row r="522" spans="1:21" s="51" customFormat="1" ht="12.75" hidden="1" customHeight="1" x14ac:dyDescent="0.2">
      <c r="A522" s="119"/>
      <c r="B522" s="119"/>
      <c r="C522" s="119"/>
      <c r="D522" s="131"/>
      <c r="E522" s="146" t="s">
        <v>251</v>
      </c>
      <c r="F522" s="119" t="s">
        <v>252</v>
      </c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</row>
    <row r="523" spans="1:21" s="51" customFormat="1" ht="12.75" hidden="1" customHeight="1" x14ac:dyDescent="0.2">
      <c r="A523" s="119"/>
      <c r="B523" s="119"/>
      <c r="C523" s="119"/>
      <c r="D523" s="131"/>
      <c r="E523" s="146" t="s">
        <v>256</v>
      </c>
      <c r="F523" s="119" t="s">
        <v>257</v>
      </c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</row>
    <row r="524" spans="1:21" s="51" customFormat="1" ht="12.75" hidden="1" customHeight="1" x14ac:dyDescent="0.2">
      <c r="A524" s="119"/>
      <c r="B524" s="119"/>
      <c r="C524" s="119"/>
      <c r="D524" s="131"/>
      <c r="E524" s="146" t="s">
        <v>383</v>
      </c>
      <c r="F524" s="119" t="s">
        <v>384</v>
      </c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</row>
    <row r="525" spans="1:21" s="51" customFormat="1" ht="25.5" hidden="1" customHeight="1" x14ac:dyDescent="0.2">
      <c r="A525" s="119"/>
      <c r="B525" s="119"/>
      <c r="C525" s="119"/>
      <c r="D525" s="131"/>
      <c r="E525" s="55" t="s">
        <v>568</v>
      </c>
      <c r="F525" s="94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</row>
    <row r="526" spans="1:21" s="51" customFormat="1" ht="25.5" hidden="1" customHeight="1" x14ac:dyDescent="0.2">
      <c r="A526" s="119"/>
      <c r="B526" s="119"/>
      <c r="C526" s="119"/>
      <c r="D526" s="131"/>
      <c r="E526" s="146" t="s">
        <v>346</v>
      </c>
      <c r="F526" s="119" t="s">
        <v>347</v>
      </c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</row>
    <row r="527" spans="1:21" s="51" customFormat="1" ht="38.25" hidden="1" customHeight="1" x14ac:dyDescent="0.2">
      <c r="A527" s="119"/>
      <c r="B527" s="119"/>
      <c r="C527" s="119"/>
      <c r="D527" s="131"/>
      <c r="E527" s="55" t="s">
        <v>569</v>
      </c>
      <c r="F527" s="94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</row>
    <row r="528" spans="1:21" s="51" customFormat="1" ht="12.75" hidden="1" customHeight="1" x14ac:dyDescent="0.2">
      <c r="A528" s="119"/>
      <c r="B528" s="119"/>
      <c r="C528" s="119"/>
      <c r="D528" s="131"/>
      <c r="E528" s="146" t="s">
        <v>233</v>
      </c>
      <c r="F528" s="119" t="s">
        <v>234</v>
      </c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</row>
    <row r="529" spans="1:21" s="51" customFormat="1" ht="12.75" hidden="1" customHeight="1" x14ac:dyDescent="0.2">
      <c r="A529" s="119"/>
      <c r="B529" s="119"/>
      <c r="C529" s="119"/>
      <c r="D529" s="131"/>
      <c r="E529" s="146" t="s">
        <v>256</v>
      </c>
      <c r="F529" s="119" t="s">
        <v>257</v>
      </c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</row>
    <row r="530" spans="1:21" s="51" customFormat="1" ht="12.75" hidden="1" customHeight="1" x14ac:dyDescent="0.2">
      <c r="A530" s="119"/>
      <c r="B530" s="119"/>
      <c r="C530" s="119"/>
      <c r="D530" s="131"/>
      <c r="E530" s="146" t="s">
        <v>259</v>
      </c>
      <c r="F530" s="119" t="s">
        <v>260</v>
      </c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</row>
    <row r="531" spans="1:21" s="51" customFormat="1" ht="25.5" hidden="1" customHeight="1" x14ac:dyDescent="0.2">
      <c r="A531" s="119"/>
      <c r="B531" s="119"/>
      <c r="C531" s="119"/>
      <c r="D531" s="131"/>
      <c r="E531" s="55" t="s">
        <v>570</v>
      </c>
      <c r="F531" s="94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</row>
    <row r="532" spans="1:21" s="51" customFormat="1" ht="12.75" hidden="1" customHeight="1" x14ac:dyDescent="0.2">
      <c r="A532" s="119"/>
      <c r="B532" s="119"/>
      <c r="C532" s="119"/>
      <c r="D532" s="131"/>
      <c r="E532" s="146" t="s">
        <v>256</v>
      </c>
      <c r="F532" s="119" t="s">
        <v>257</v>
      </c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</row>
    <row r="533" spans="1:21" s="51" customFormat="1" ht="12.75" hidden="1" customHeight="1" x14ac:dyDescent="0.2">
      <c r="A533" s="119"/>
      <c r="B533" s="119"/>
      <c r="C533" s="119"/>
      <c r="D533" s="131"/>
      <c r="E533" s="146" t="s">
        <v>275</v>
      </c>
      <c r="F533" s="119" t="s">
        <v>276</v>
      </c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</row>
    <row r="534" spans="1:21" s="51" customFormat="1" ht="12.75" hidden="1" customHeight="1" x14ac:dyDescent="0.2">
      <c r="A534" s="119"/>
      <c r="B534" s="119"/>
      <c r="C534" s="119"/>
      <c r="D534" s="131"/>
      <c r="E534" s="146" t="s">
        <v>362</v>
      </c>
      <c r="F534" s="119" t="s">
        <v>363</v>
      </c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</row>
    <row r="535" spans="1:21" s="51" customFormat="1" ht="25.5" hidden="1" customHeight="1" x14ac:dyDescent="0.2">
      <c r="A535" s="119"/>
      <c r="B535" s="119"/>
      <c r="C535" s="119"/>
      <c r="D535" s="131"/>
      <c r="E535" s="55" t="s">
        <v>571</v>
      </c>
      <c r="F535" s="94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</row>
    <row r="536" spans="1:21" s="51" customFormat="1" ht="12.75" hidden="1" customHeight="1" x14ac:dyDescent="0.2">
      <c r="A536" s="119"/>
      <c r="B536" s="119"/>
      <c r="C536" s="119"/>
      <c r="D536" s="131"/>
      <c r="E536" s="146" t="s">
        <v>336</v>
      </c>
      <c r="F536" s="119" t="s">
        <v>337</v>
      </c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</row>
    <row r="537" spans="1:21" s="51" customFormat="1" ht="12.75" hidden="1" customHeight="1" x14ac:dyDescent="0.2">
      <c r="A537" s="119"/>
      <c r="B537" s="119"/>
      <c r="C537" s="119"/>
      <c r="D537" s="131"/>
      <c r="E537" s="146" t="s">
        <v>362</v>
      </c>
      <c r="F537" s="119" t="s">
        <v>363</v>
      </c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</row>
    <row r="538" spans="1:21" s="51" customFormat="1" ht="51" hidden="1" customHeight="1" x14ac:dyDescent="0.2">
      <c r="A538" s="119"/>
      <c r="B538" s="119"/>
      <c r="C538" s="119"/>
      <c r="D538" s="131"/>
      <c r="E538" s="55" t="s">
        <v>572</v>
      </c>
      <c r="F538" s="94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</row>
    <row r="539" spans="1:21" s="51" customFormat="1" ht="12.75" hidden="1" customHeight="1" x14ac:dyDescent="0.2">
      <c r="A539" s="119"/>
      <c r="B539" s="119"/>
      <c r="C539" s="119"/>
      <c r="D539" s="131"/>
      <c r="E539" s="146" t="s">
        <v>233</v>
      </c>
      <c r="F539" s="119" t="s">
        <v>234</v>
      </c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</row>
    <row r="540" spans="1:21" s="51" customFormat="1" ht="12.75" hidden="1" customHeight="1" x14ac:dyDescent="0.2">
      <c r="A540" s="119"/>
      <c r="B540" s="119"/>
      <c r="C540" s="119"/>
      <c r="D540" s="131"/>
      <c r="E540" s="146" t="s">
        <v>256</v>
      </c>
      <c r="F540" s="119" t="s">
        <v>257</v>
      </c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</row>
    <row r="541" spans="1:21" s="51" customFormat="1" ht="12.75" hidden="1" customHeight="1" x14ac:dyDescent="0.2">
      <c r="A541" s="119"/>
      <c r="B541" s="119"/>
      <c r="C541" s="119"/>
      <c r="D541" s="131"/>
      <c r="E541" s="146" t="s">
        <v>275</v>
      </c>
      <c r="F541" s="119" t="s">
        <v>276</v>
      </c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</row>
    <row r="542" spans="1:21" s="51" customFormat="1" ht="12.75" x14ac:dyDescent="0.2">
      <c r="A542" s="119"/>
      <c r="B542" s="119"/>
      <c r="C542" s="119"/>
      <c r="D542" s="131"/>
      <c r="E542" s="146" t="s">
        <v>338</v>
      </c>
      <c r="F542" s="119" t="s">
        <v>339</v>
      </c>
      <c r="G542" s="27">
        <f>H542</f>
        <v>30505</v>
      </c>
      <c r="H542" s="27">
        <v>30505</v>
      </c>
      <c r="I542" s="27"/>
      <c r="J542" s="27">
        <f t="shared" ref="J542" si="437">K542</f>
        <v>27240</v>
      </c>
      <c r="K542" s="27">
        <v>27240</v>
      </c>
      <c r="L542" s="27"/>
      <c r="M542" s="27">
        <f t="shared" ref="M542" si="438">N542</f>
        <v>25000</v>
      </c>
      <c r="N542" s="27">
        <v>25000</v>
      </c>
      <c r="O542" s="27"/>
      <c r="P542" s="27">
        <f t="shared" ref="P542" si="439">Q542</f>
        <v>25000</v>
      </c>
      <c r="Q542" s="27">
        <v>25000</v>
      </c>
      <c r="R542" s="27"/>
      <c r="S542" s="27">
        <f t="shared" ref="S542" si="440">T542</f>
        <v>25000</v>
      </c>
      <c r="T542" s="27">
        <v>25000</v>
      </c>
      <c r="U542" s="27"/>
    </row>
    <row r="543" spans="1:21" s="51" customFormat="1" ht="12.75" hidden="1" customHeight="1" x14ac:dyDescent="0.2">
      <c r="A543" s="119"/>
      <c r="B543" s="119"/>
      <c r="C543" s="119"/>
      <c r="D543" s="131"/>
      <c r="E543" s="146" t="s">
        <v>362</v>
      </c>
      <c r="F543" s="119" t="s">
        <v>363</v>
      </c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</row>
    <row r="544" spans="1:21" s="51" customFormat="1" ht="25.5" hidden="1" customHeight="1" x14ac:dyDescent="0.2">
      <c r="A544" s="119">
        <v>3090</v>
      </c>
      <c r="B544" s="119">
        <v>10</v>
      </c>
      <c r="C544" s="119">
        <v>9</v>
      </c>
      <c r="D544" s="131">
        <v>0</v>
      </c>
      <c r="E544" s="55" t="s">
        <v>202</v>
      </c>
      <c r="F544" s="94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</row>
    <row r="545" spans="1:21" s="51" customFormat="1" ht="12.75" x14ac:dyDescent="0.2">
      <c r="A545" s="119"/>
      <c r="B545" s="119"/>
      <c r="C545" s="119"/>
      <c r="D545" s="131"/>
      <c r="E545" s="146" t="s">
        <v>136</v>
      </c>
      <c r="F545" s="119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</row>
    <row r="546" spans="1:21" s="51" customFormat="1" ht="38.25" hidden="1" customHeight="1" x14ac:dyDescent="0.2">
      <c r="A546" s="119">
        <v>3092</v>
      </c>
      <c r="B546" s="119">
        <v>10</v>
      </c>
      <c r="C546" s="119">
        <v>9</v>
      </c>
      <c r="D546" s="131">
        <v>2</v>
      </c>
      <c r="E546" s="146" t="s">
        <v>203</v>
      </c>
      <c r="F546" s="119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</row>
    <row r="547" spans="1:21" s="51" customFormat="1" ht="12.75" hidden="1" customHeight="1" x14ac:dyDescent="0.2">
      <c r="A547" s="119"/>
      <c r="B547" s="119"/>
      <c r="C547" s="119"/>
      <c r="D547" s="131"/>
      <c r="E547" s="146" t="s">
        <v>12</v>
      </c>
      <c r="F547" s="119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</row>
    <row r="548" spans="1:21" s="51" customFormat="1" ht="51" hidden="1" customHeight="1" x14ac:dyDescent="0.2">
      <c r="A548" s="119"/>
      <c r="B548" s="119"/>
      <c r="C548" s="119"/>
      <c r="D548" s="131"/>
      <c r="E548" s="55" t="s">
        <v>573</v>
      </c>
      <c r="F548" s="94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</row>
    <row r="549" spans="1:21" s="51" customFormat="1" ht="12.75" hidden="1" customHeight="1" x14ac:dyDescent="0.2">
      <c r="A549" s="119"/>
      <c r="B549" s="119"/>
      <c r="C549" s="119"/>
      <c r="D549" s="131"/>
      <c r="E549" s="146" t="s">
        <v>338</v>
      </c>
      <c r="F549" s="119" t="s">
        <v>339</v>
      </c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</row>
    <row r="550" spans="1:21" s="51" customFormat="1" ht="12.75" hidden="1" customHeight="1" x14ac:dyDescent="0.2">
      <c r="A550" s="119"/>
      <c r="B550" s="119"/>
      <c r="C550" s="119"/>
      <c r="D550" s="131"/>
      <c r="E550" s="55" t="s">
        <v>574</v>
      </c>
      <c r="F550" s="94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</row>
    <row r="551" spans="1:21" s="51" customFormat="1" ht="12.75" hidden="1" customHeight="1" x14ac:dyDescent="0.2">
      <c r="A551" s="119"/>
      <c r="B551" s="119"/>
      <c r="C551" s="119"/>
      <c r="D551" s="131"/>
      <c r="E551" s="146" t="s">
        <v>231</v>
      </c>
      <c r="F551" s="119" t="s">
        <v>232</v>
      </c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</row>
    <row r="552" spans="1:21" s="51" customFormat="1" ht="25.5" x14ac:dyDescent="0.2">
      <c r="A552" s="119">
        <v>3100</v>
      </c>
      <c r="B552" s="119">
        <v>11</v>
      </c>
      <c r="C552" s="119">
        <v>0</v>
      </c>
      <c r="D552" s="131">
        <v>0</v>
      </c>
      <c r="E552" s="55" t="s">
        <v>204</v>
      </c>
      <c r="F552" s="94"/>
      <c r="G552" s="27">
        <f>H552</f>
        <v>72250</v>
      </c>
      <c r="H552" s="27">
        <f>H554</f>
        <v>72250</v>
      </c>
      <c r="I552" s="27"/>
      <c r="J552" s="27">
        <f t="shared" ref="J552" si="441">K552</f>
        <v>72250</v>
      </c>
      <c r="K552" s="27">
        <f t="shared" ref="K552" si="442">K554</f>
        <v>72250</v>
      </c>
      <c r="L552" s="27"/>
      <c r="M552" s="27">
        <f t="shared" ref="M552" si="443">N552</f>
        <v>72250</v>
      </c>
      <c r="N552" s="27">
        <f t="shared" ref="N552" si="444">N554</f>
        <v>72250</v>
      </c>
      <c r="O552" s="27"/>
      <c r="P552" s="27">
        <f t="shared" ref="P552" si="445">Q552</f>
        <v>72250</v>
      </c>
      <c r="Q552" s="27">
        <f t="shared" ref="Q552" si="446">Q554</f>
        <v>72250</v>
      </c>
      <c r="R552" s="27"/>
      <c r="S552" s="27">
        <f t="shared" ref="S552" si="447">T552</f>
        <v>72250</v>
      </c>
      <c r="T552" s="27">
        <f t="shared" ref="T552" si="448">T554</f>
        <v>72250</v>
      </c>
      <c r="U552" s="27"/>
    </row>
    <row r="553" spans="1:21" s="51" customFormat="1" ht="12.75" x14ac:dyDescent="0.2">
      <c r="A553" s="119"/>
      <c r="B553" s="119"/>
      <c r="C553" s="119"/>
      <c r="D553" s="131"/>
      <c r="E553" s="146" t="s">
        <v>12</v>
      </c>
      <c r="F553" s="119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</row>
    <row r="554" spans="1:21" s="51" customFormat="1" ht="25.5" x14ac:dyDescent="0.2">
      <c r="A554" s="119">
        <v>3110</v>
      </c>
      <c r="B554" s="119">
        <v>11</v>
      </c>
      <c r="C554" s="119">
        <v>1</v>
      </c>
      <c r="D554" s="131">
        <v>0</v>
      </c>
      <c r="E554" s="55" t="s">
        <v>205</v>
      </c>
      <c r="F554" s="94"/>
      <c r="G554" s="27">
        <f>H554</f>
        <v>72250</v>
      </c>
      <c r="H554" s="27">
        <f>H556</f>
        <v>72250</v>
      </c>
      <c r="I554" s="27"/>
      <c r="J554" s="27">
        <f t="shared" ref="J554" si="449">K554</f>
        <v>72250</v>
      </c>
      <c r="K554" s="27">
        <f t="shared" ref="K554" si="450">K556</f>
        <v>72250</v>
      </c>
      <c r="L554" s="27"/>
      <c r="M554" s="27">
        <f t="shared" ref="M554" si="451">N554</f>
        <v>72250</v>
      </c>
      <c r="N554" s="27">
        <f t="shared" ref="N554" si="452">N556</f>
        <v>72250</v>
      </c>
      <c r="O554" s="27"/>
      <c r="P554" s="27">
        <f t="shared" ref="P554" si="453">Q554</f>
        <v>72250</v>
      </c>
      <c r="Q554" s="27">
        <f t="shared" ref="Q554" si="454">Q556</f>
        <v>72250</v>
      </c>
      <c r="R554" s="27"/>
      <c r="S554" s="27">
        <f t="shared" ref="S554" si="455">T554</f>
        <v>72250</v>
      </c>
      <c r="T554" s="27">
        <f t="shared" ref="T554" si="456">T556</f>
        <v>72250</v>
      </c>
      <c r="U554" s="27"/>
    </row>
    <row r="555" spans="1:21" s="51" customFormat="1" ht="12.75" x14ac:dyDescent="0.2">
      <c r="A555" s="119"/>
      <c r="B555" s="119"/>
      <c r="C555" s="119"/>
      <c r="D555" s="131"/>
      <c r="E555" s="146" t="s">
        <v>136</v>
      </c>
      <c r="F555" s="119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</row>
    <row r="556" spans="1:21" s="51" customFormat="1" ht="12.75" x14ac:dyDescent="0.2">
      <c r="A556" s="119">
        <v>3112</v>
      </c>
      <c r="B556" s="119">
        <v>11</v>
      </c>
      <c r="C556" s="119">
        <v>1</v>
      </c>
      <c r="D556" s="131">
        <v>2</v>
      </c>
      <c r="E556" s="146" t="s">
        <v>206</v>
      </c>
      <c r="F556" s="119"/>
      <c r="G556" s="27">
        <f>H556</f>
        <v>72250</v>
      </c>
      <c r="H556" s="27">
        <f>H558</f>
        <v>72250</v>
      </c>
      <c r="I556" s="27"/>
      <c r="J556" s="27">
        <f t="shared" ref="J556" si="457">K556</f>
        <v>72250</v>
      </c>
      <c r="K556" s="27">
        <f t="shared" ref="K556" si="458">K558</f>
        <v>72250</v>
      </c>
      <c r="L556" s="27"/>
      <c r="M556" s="27">
        <f t="shared" ref="M556" si="459">N556</f>
        <v>72250</v>
      </c>
      <c r="N556" s="27">
        <f t="shared" ref="N556" si="460">N558</f>
        <v>72250</v>
      </c>
      <c r="O556" s="27"/>
      <c r="P556" s="27">
        <f t="shared" ref="P556" si="461">Q556</f>
        <v>72250</v>
      </c>
      <c r="Q556" s="27">
        <f t="shared" ref="Q556" si="462">Q558</f>
        <v>72250</v>
      </c>
      <c r="R556" s="27"/>
      <c r="S556" s="27">
        <f t="shared" ref="S556" si="463">T556</f>
        <v>72250</v>
      </c>
      <c r="T556" s="27">
        <f t="shared" ref="T556" si="464">T558</f>
        <v>72250</v>
      </c>
      <c r="U556" s="27"/>
    </row>
    <row r="557" spans="1:21" s="51" customFormat="1" ht="12.75" x14ac:dyDescent="0.2">
      <c r="A557" s="119"/>
      <c r="B557" s="119"/>
      <c r="C557" s="119"/>
      <c r="D557" s="131"/>
      <c r="E557" s="146" t="s">
        <v>12</v>
      </c>
      <c r="F557" s="119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</row>
    <row r="558" spans="1:21" s="51" customFormat="1" ht="12.75" x14ac:dyDescent="0.2">
      <c r="A558" s="119"/>
      <c r="B558" s="119"/>
      <c r="C558" s="119"/>
      <c r="D558" s="131"/>
      <c r="E558" s="146" t="s">
        <v>365</v>
      </c>
      <c r="F558" s="119" t="s">
        <v>366</v>
      </c>
      <c r="G558" s="27">
        <f>H558</f>
        <v>72250</v>
      </c>
      <c r="H558" s="27">
        <v>72250</v>
      </c>
      <c r="I558" s="27"/>
      <c r="J558" s="27">
        <f t="shared" ref="J558" si="465">K558</f>
        <v>72250</v>
      </c>
      <c r="K558" s="27">
        <v>72250</v>
      </c>
      <c r="L558" s="27"/>
      <c r="M558" s="27">
        <f t="shared" ref="M558" si="466">N558</f>
        <v>72250</v>
      </c>
      <c r="N558" s="27">
        <v>72250</v>
      </c>
      <c r="O558" s="27"/>
      <c r="P558" s="27">
        <f t="shared" ref="P558" si="467">Q558</f>
        <v>72250</v>
      </c>
      <c r="Q558" s="27">
        <v>72250</v>
      </c>
      <c r="R558" s="27"/>
      <c r="S558" s="27">
        <f t="shared" ref="S558" si="468">T558</f>
        <v>72250</v>
      </c>
      <c r="T558" s="27">
        <v>72250</v>
      </c>
      <c r="U558" s="27"/>
    </row>
    <row r="559" spans="1:21" s="51" customFormat="1" ht="25.5" x14ac:dyDescent="0.2">
      <c r="A559" s="119"/>
      <c r="B559" s="119"/>
      <c r="C559" s="119"/>
      <c r="D559" s="131"/>
      <c r="E559" s="146" t="s">
        <v>575</v>
      </c>
      <c r="F559" s="119" t="s">
        <v>213</v>
      </c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</row>
    <row r="560" spans="1:21" s="51" customFormat="1" ht="12.75" x14ac:dyDescent="0.2">
      <c r="A560" s="46"/>
      <c r="D560" s="147"/>
      <c r="E560" s="148"/>
      <c r="F560" s="143"/>
      <c r="G560" s="142"/>
      <c r="H560" s="142"/>
      <c r="I560" s="143"/>
      <c r="J560" s="142"/>
      <c r="K560" s="142"/>
      <c r="L560" s="143"/>
      <c r="M560" s="142"/>
      <c r="N560" s="142"/>
      <c r="O560" s="143"/>
      <c r="P560" s="142"/>
      <c r="Q560" s="142"/>
      <c r="R560" s="143"/>
      <c r="S560" s="142"/>
      <c r="T560" s="142"/>
      <c r="U560" s="143"/>
    </row>
  </sheetData>
  <mergeCells count="21">
    <mergeCell ref="T5:U5"/>
    <mergeCell ref="J4:L4"/>
    <mergeCell ref="M4:O4"/>
    <mergeCell ref="P4:R4"/>
    <mergeCell ref="S4:U4"/>
    <mergeCell ref="K5:L5"/>
    <mergeCell ref="M5:M6"/>
    <mergeCell ref="N5:O5"/>
    <mergeCell ref="P5:P6"/>
    <mergeCell ref="J5:J6"/>
    <mergeCell ref="E4:E6"/>
    <mergeCell ref="F4:F6"/>
    <mergeCell ref="G4:I4"/>
    <mergeCell ref="S5:S6"/>
    <mergeCell ref="A4:A6"/>
    <mergeCell ref="B4:B6"/>
    <mergeCell ref="C4:C6"/>
    <mergeCell ref="D4:D6"/>
    <mergeCell ref="G5:G6"/>
    <mergeCell ref="Q5:R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2022-12-19T10:18:53Z</dcterms:modified>
</cp:coreProperties>
</file>